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4º Trimestre/Publicar/"/>
    </mc:Choice>
  </mc:AlternateContent>
  <xr:revisionPtr revIDLastSave="4" documentId="8_{472CBBD8-2B3E-4835-9D8F-3DF7744A058B}" xr6:coauthVersionLast="47" xr6:coauthVersionMax="47" xr10:uidLastSave="{75AABDD2-B79D-49FB-85C5-4410E4872552}"/>
  <bookViews>
    <workbookView xWindow="-28920" yWindow="-120" windowWidth="29040" windowHeight="15840" xr2:uid="{00000000-000D-0000-FFFF-FFFF00000000}"/>
  </bookViews>
  <sheets>
    <sheet name="Portada" sheetId="4" r:id="rId1"/>
    <sheet name="Andalucía" sheetId="1" r:id="rId2"/>
    <sheet name="Aragón" sheetId="6" r:id="rId3"/>
    <sheet name="Asturias" sheetId="7" r:id="rId4"/>
    <sheet name="Illes Balears" sheetId="8" r:id="rId5"/>
    <sheet name="Canarias" sheetId="9" r:id="rId6"/>
    <sheet name="Cantabria" sheetId="10" r:id="rId7"/>
    <sheet name="Castilla y León" sheetId="16" r:id="rId8"/>
    <sheet name="Castilla La Mancha" sheetId="12" r:id="rId9"/>
    <sheet name="Cataluña" sheetId="13" r:id="rId10"/>
    <sheet name="Com. Valenciana" sheetId="14" r:id="rId11"/>
    <sheet name="Extremadura" sheetId="15" r:id="rId12"/>
    <sheet name="Galicia" sheetId="17" r:id="rId13"/>
    <sheet name="Com. Madrid" sheetId="18" r:id="rId14"/>
    <sheet name="Región de Murcia" sheetId="19" r:id="rId15"/>
    <sheet name="Navarra" sheetId="20" r:id="rId16"/>
    <sheet name="Pais Vasco" sheetId="21" r:id="rId17"/>
    <sheet name="La Rioja" sheetId="22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2" l="1"/>
  <c r="E18" i="22"/>
  <c r="E19" i="21"/>
  <c r="E18" i="21"/>
  <c r="E19" i="20"/>
  <c r="E18" i="20"/>
  <c r="E19" i="19"/>
  <c r="E18" i="19"/>
  <c r="E19" i="18"/>
  <c r="E18" i="18"/>
  <c r="E19" i="17"/>
  <c r="E18" i="17"/>
  <c r="E19" i="15"/>
  <c r="E18" i="15"/>
  <c r="E19" i="14"/>
  <c r="E19" i="13"/>
  <c r="E18" i="13"/>
  <c r="E19" i="12"/>
  <c r="E18" i="12"/>
  <c r="E19" i="16"/>
  <c r="E18" i="16"/>
  <c r="E19" i="10"/>
  <c r="E18" i="10"/>
  <c r="E19" i="9"/>
  <c r="E18" i="9"/>
  <c r="E19" i="8"/>
  <c r="E18" i="8"/>
  <c r="E19" i="7"/>
  <c r="E18" i="7"/>
  <c r="E18" i="14"/>
  <c r="E19" i="1"/>
  <c r="E18" i="1"/>
  <c r="E19" i="6"/>
  <c r="E18" i="6"/>
  <c r="D20" i="19" l="1"/>
  <c r="D20" i="18"/>
  <c r="E17" i="17"/>
  <c r="D20" i="17"/>
  <c r="E25" i="15"/>
  <c r="D20" i="15"/>
  <c r="E25" i="14"/>
  <c r="D20" i="14"/>
  <c r="E25" i="13"/>
  <c r="D20" i="13"/>
  <c r="D20" i="12"/>
  <c r="D20" i="16"/>
  <c r="E25" i="10"/>
  <c r="D20" i="9"/>
  <c r="E16" i="8"/>
  <c r="E16" i="6"/>
  <c r="E14" i="6"/>
  <c r="D20" i="10"/>
  <c r="E25" i="16"/>
  <c r="E25" i="17"/>
  <c r="E16" i="17"/>
  <c r="E25" i="18"/>
  <c r="E16" i="19"/>
  <c r="E25" i="20"/>
  <c r="E16" i="20"/>
  <c r="E17" i="21"/>
  <c r="E16" i="21"/>
  <c r="E25" i="22"/>
  <c r="D20" i="22"/>
  <c r="E15" i="7" l="1"/>
  <c r="E15" i="9"/>
  <c r="E15" i="10"/>
  <c r="E15" i="16"/>
  <c r="E15" i="13"/>
  <c r="E15" i="14"/>
  <c r="E15" i="15"/>
  <c r="E15" i="18"/>
  <c r="E15" i="19"/>
  <c r="E15" i="20"/>
  <c r="C20" i="21"/>
  <c r="E15" i="22"/>
  <c r="E16" i="16"/>
  <c r="E16" i="12"/>
  <c r="D20" i="20"/>
  <c r="E16" i="14"/>
  <c r="E25" i="6"/>
  <c r="E25" i="7"/>
  <c r="E25" i="8"/>
  <c r="D20" i="6"/>
  <c r="E16" i="9"/>
  <c r="E16" i="10"/>
  <c r="E16" i="15"/>
  <c r="E25" i="9"/>
  <c r="E16" i="7"/>
  <c r="E16" i="13"/>
  <c r="D20" i="7"/>
  <c r="D20" i="8"/>
  <c r="C20" i="6"/>
  <c r="E14" i="7"/>
  <c r="E14" i="8"/>
  <c r="E14" i="9"/>
  <c r="E14" i="10"/>
  <c r="E14" i="16"/>
  <c r="E14" i="12"/>
  <c r="E14" i="13"/>
  <c r="E14" i="14"/>
  <c r="E14" i="15"/>
  <c r="E14" i="17"/>
  <c r="E14" i="18"/>
  <c r="E14" i="19"/>
  <c r="E14" i="20"/>
  <c r="E14" i="21"/>
  <c r="E14" i="22"/>
  <c r="E16" i="18"/>
  <c r="C20" i="14"/>
  <c r="E20" i="14" s="1"/>
  <c r="E25" i="12"/>
  <c r="E25" i="21"/>
  <c r="E25" i="19"/>
  <c r="D20" i="21"/>
  <c r="E15" i="6"/>
  <c r="E16" i="22"/>
  <c r="C20" i="7"/>
  <c r="C20" i="8"/>
  <c r="C20" i="9"/>
  <c r="E20" i="9" s="1"/>
  <c r="C20" i="10"/>
  <c r="E20" i="10" s="1"/>
  <c r="C20" i="16"/>
  <c r="E20" i="16" s="1"/>
  <c r="C20" i="12"/>
  <c r="E20" i="12" s="1"/>
  <c r="C20" i="15"/>
  <c r="E20" i="15" s="1"/>
  <c r="C20" i="17"/>
  <c r="E20" i="17" s="1"/>
  <c r="C20" i="18"/>
  <c r="E20" i="18" s="1"/>
  <c r="C20" i="19"/>
  <c r="E20" i="19" s="1"/>
  <c r="C20" i="20"/>
  <c r="C20" i="22"/>
  <c r="E20" i="22" s="1"/>
  <c r="C20" i="13"/>
  <c r="E20" i="13" s="1"/>
  <c r="E17" i="12"/>
  <c r="E17" i="8"/>
  <c r="E17" i="22"/>
  <c r="E15" i="21"/>
  <c r="E17" i="18"/>
  <c r="E15" i="17"/>
  <c r="E17" i="13"/>
  <c r="E15" i="12"/>
  <c r="E17" i="9"/>
  <c r="E15" i="8"/>
  <c r="E17" i="6"/>
  <c r="E17" i="19"/>
  <c r="E17" i="14"/>
  <c r="E17" i="10"/>
  <c r="E17" i="20"/>
  <c r="E17" i="15"/>
  <c r="E17" i="16"/>
  <c r="E17" i="7"/>
  <c r="E20" i="20" l="1"/>
  <c r="E20" i="21"/>
  <c r="E20" i="6"/>
  <c r="E20" i="7"/>
  <c r="E20" i="8"/>
  <c r="C169" i="8" l="1"/>
  <c r="C169" i="17"/>
  <c r="C169" i="21"/>
  <c r="D169" i="15"/>
  <c r="D169" i="19"/>
  <c r="D169" i="14"/>
  <c r="D169" i="7"/>
  <c r="D169" i="8"/>
  <c r="C169" i="12"/>
  <c r="D169" i="12"/>
  <c r="D169" i="16"/>
  <c r="D169" i="6"/>
  <c r="D169" i="10"/>
  <c r="D169" i="18"/>
  <c r="D169" i="13"/>
  <c r="D169" i="17"/>
  <c r="C169" i="10"/>
  <c r="C169" i="6"/>
  <c r="C169" i="14"/>
  <c r="C169" i="19"/>
  <c r="D169" i="22"/>
  <c r="D169" i="21"/>
  <c r="D169" i="20"/>
  <c r="D169" i="9"/>
  <c r="C169" i="22"/>
  <c r="C169" i="20"/>
  <c r="C169" i="18"/>
  <c r="C169" i="15"/>
  <c r="C169" i="13"/>
  <c r="C169" i="16"/>
  <c r="C169" i="9"/>
  <c r="C169" i="7"/>
  <c r="L148" i="22" l="1"/>
  <c r="M148" i="22"/>
  <c r="L148" i="21"/>
  <c r="M148" i="20"/>
  <c r="L148" i="19"/>
  <c r="L148" i="17"/>
  <c r="L148" i="15"/>
  <c r="L148" i="12"/>
  <c r="L148" i="10"/>
  <c r="L148" i="8"/>
  <c r="L148" i="7"/>
  <c r="K148" i="20" l="1"/>
  <c r="M148" i="10"/>
  <c r="M148" i="15"/>
  <c r="M148" i="17"/>
  <c r="L148" i="16"/>
  <c r="L148" i="20"/>
  <c r="N148" i="7"/>
  <c r="N148" i="10"/>
  <c r="N148" i="12"/>
  <c r="N148" i="13"/>
  <c r="N148" i="14"/>
  <c r="N148" i="17"/>
  <c r="N148" i="18"/>
  <c r="N148" i="19"/>
  <c r="N148" i="20"/>
  <c r="N148" i="21"/>
  <c r="M148" i="7"/>
  <c r="M148" i="13"/>
  <c r="M148" i="14"/>
  <c r="M148" i="18"/>
  <c r="M148" i="19"/>
  <c r="M148" i="21"/>
  <c r="L148" i="14"/>
  <c r="L148" i="18"/>
  <c r="L148" i="13"/>
  <c r="K148" i="13"/>
  <c r="K148" i="7"/>
  <c r="K148" i="8"/>
  <c r="K148" i="10"/>
  <c r="K148" i="14"/>
  <c r="K148" i="15"/>
  <c r="K148" i="17"/>
  <c r="K148" i="18"/>
  <c r="K148" i="19"/>
  <c r="N148" i="22"/>
  <c r="M148" i="8"/>
  <c r="M148" i="16"/>
  <c r="M148" i="12"/>
  <c r="N148" i="8"/>
  <c r="N148" i="15"/>
  <c r="N148" i="16"/>
  <c r="K148" i="21"/>
  <c r="K148" i="22"/>
  <c r="K148" i="12"/>
  <c r="K148" i="16"/>
  <c r="L148" i="6"/>
  <c r="K148" i="1"/>
  <c r="K148" i="6" l="1"/>
  <c r="N148" i="1"/>
  <c r="M148" i="1"/>
  <c r="L148" i="1"/>
  <c r="N148" i="6"/>
  <c r="M148" i="6"/>
  <c r="E159" i="22" l="1"/>
  <c r="E158" i="22"/>
  <c r="M147" i="22"/>
  <c r="L147" i="22"/>
  <c r="N146" i="22"/>
  <c r="M146" i="22"/>
  <c r="L146" i="22"/>
  <c r="K146" i="22"/>
  <c r="M145" i="22"/>
  <c r="L145" i="22"/>
  <c r="K145" i="22"/>
  <c r="J150" i="22"/>
  <c r="I150" i="22"/>
  <c r="G150" i="22"/>
  <c r="F150" i="22"/>
  <c r="E150" i="22"/>
  <c r="D150" i="22"/>
  <c r="C150" i="22"/>
  <c r="J149" i="22"/>
  <c r="G149" i="22"/>
  <c r="D149" i="22"/>
  <c r="C149" i="22"/>
  <c r="M133" i="22"/>
  <c r="L133" i="22"/>
  <c r="N132" i="22"/>
  <c r="M132" i="22"/>
  <c r="L132" i="22"/>
  <c r="K132" i="22"/>
  <c r="J135" i="22"/>
  <c r="I135" i="22"/>
  <c r="H135" i="22"/>
  <c r="G135" i="22"/>
  <c r="F135" i="22"/>
  <c r="E135" i="22"/>
  <c r="D135" i="22"/>
  <c r="K131" i="22"/>
  <c r="N130" i="22"/>
  <c r="M130" i="22"/>
  <c r="L130" i="22"/>
  <c r="K130" i="22"/>
  <c r="M129" i="22"/>
  <c r="L129" i="22"/>
  <c r="J134" i="22"/>
  <c r="I134" i="22"/>
  <c r="H134" i="22"/>
  <c r="G134" i="22"/>
  <c r="F134" i="22"/>
  <c r="E134" i="22"/>
  <c r="D134" i="22"/>
  <c r="C134" i="22"/>
  <c r="E112" i="22"/>
  <c r="E77" i="22"/>
  <c r="E76" i="22"/>
  <c r="E223" i="22"/>
  <c r="E214" i="22"/>
  <c r="E213" i="22"/>
  <c r="E212" i="22"/>
  <c r="E210" i="22"/>
  <c r="E209" i="22"/>
  <c r="E207" i="22"/>
  <c r="E200" i="22"/>
  <c r="E199" i="22"/>
  <c r="E198" i="22"/>
  <c r="E197" i="22"/>
  <c r="E185" i="22"/>
  <c r="E184" i="22"/>
  <c r="E182" i="22"/>
  <c r="E180" i="22"/>
  <c r="E179" i="22"/>
  <c r="E178" i="22"/>
  <c r="E168" i="22"/>
  <c r="H149" i="22"/>
  <c r="N145" i="22"/>
  <c r="H150" i="22"/>
  <c r="B11" i="22"/>
  <c r="E214" i="21"/>
  <c r="E213" i="21"/>
  <c r="E212" i="21"/>
  <c r="E198" i="21"/>
  <c r="L147" i="21"/>
  <c r="M146" i="21"/>
  <c r="L146" i="21"/>
  <c r="L145" i="21"/>
  <c r="J150" i="21"/>
  <c r="I150" i="21"/>
  <c r="H150" i="21"/>
  <c r="F150" i="21"/>
  <c r="E150" i="21"/>
  <c r="L144" i="21"/>
  <c r="K144" i="21"/>
  <c r="J149" i="21"/>
  <c r="I149" i="21"/>
  <c r="H149" i="21"/>
  <c r="G149" i="21"/>
  <c r="D149" i="21"/>
  <c r="C149" i="21"/>
  <c r="N132" i="21"/>
  <c r="M132" i="21"/>
  <c r="L132" i="21"/>
  <c r="K132" i="21"/>
  <c r="J135" i="21"/>
  <c r="I135" i="21"/>
  <c r="H135" i="21"/>
  <c r="G135" i="21"/>
  <c r="E135" i="21"/>
  <c r="D135" i="21"/>
  <c r="N130" i="21"/>
  <c r="M130" i="21"/>
  <c r="L130" i="21"/>
  <c r="K130" i="21"/>
  <c r="L129" i="21"/>
  <c r="I134" i="21"/>
  <c r="H134" i="21"/>
  <c r="G134" i="21"/>
  <c r="E134" i="21"/>
  <c r="D134" i="21"/>
  <c r="C134" i="21"/>
  <c r="E76" i="21"/>
  <c r="E207" i="21"/>
  <c r="B11" i="21"/>
  <c r="M129" i="21" l="1"/>
  <c r="E72" i="22"/>
  <c r="M133" i="21"/>
  <c r="E35" i="22"/>
  <c r="N129" i="22"/>
  <c r="N133" i="22"/>
  <c r="K129" i="22"/>
  <c r="K133" i="22"/>
  <c r="C135" i="21"/>
  <c r="K135" i="21" s="1"/>
  <c r="F135" i="21"/>
  <c r="N135" i="21" s="1"/>
  <c r="E113" i="22"/>
  <c r="C50" i="22"/>
  <c r="E48" i="22"/>
  <c r="E70" i="22"/>
  <c r="E74" i="22"/>
  <c r="E90" i="22"/>
  <c r="E114" i="22"/>
  <c r="F134" i="21"/>
  <c r="D160" i="22"/>
  <c r="E91" i="21"/>
  <c r="E184" i="21"/>
  <c r="E180" i="21"/>
  <c r="E210" i="21"/>
  <c r="E37" i="22"/>
  <c r="E47" i="22"/>
  <c r="E221" i="21"/>
  <c r="C160" i="22"/>
  <c r="E157" i="22"/>
  <c r="E37" i="21"/>
  <c r="E44" i="21"/>
  <c r="E114" i="21"/>
  <c r="K147" i="22"/>
  <c r="E200" i="21"/>
  <c r="J134" i="21"/>
  <c r="K147" i="21"/>
  <c r="M143" i="22"/>
  <c r="N143" i="22"/>
  <c r="N147" i="22"/>
  <c r="M147" i="21"/>
  <c r="I149" i="22"/>
  <c r="N147" i="21"/>
  <c r="E166" i="21"/>
  <c r="K133" i="21"/>
  <c r="N133" i="21"/>
  <c r="N146" i="21"/>
  <c r="E158" i="21"/>
  <c r="E181" i="21"/>
  <c r="E185" i="21"/>
  <c r="E222" i="21"/>
  <c r="E159" i="21"/>
  <c r="K129" i="21"/>
  <c r="N129" i="21"/>
  <c r="E113" i="21"/>
  <c r="E92" i="21"/>
  <c r="E73" i="22"/>
  <c r="E77" i="21"/>
  <c r="D50" i="21"/>
  <c r="D51" i="21"/>
  <c r="D50" i="22"/>
  <c r="E45" i="22"/>
  <c r="E71" i="22"/>
  <c r="E75" i="22"/>
  <c r="E91" i="22"/>
  <c r="G150" i="21"/>
  <c r="E36" i="22"/>
  <c r="D51" i="22"/>
  <c r="E223" i="21"/>
  <c r="E48" i="21"/>
  <c r="E74" i="21"/>
  <c r="E209" i="21"/>
  <c r="E44" i="22"/>
  <c r="E92" i="22"/>
  <c r="M150" i="22"/>
  <c r="K146" i="21"/>
  <c r="C160" i="21"/>
  <c r="D93" i="22"/>
  <c r="L134" i="21"/>
  <c r="L133" i="21"/>
  <c r="L149" i="21"/>
  <c r="D160" i="21"/>
  <c r="E208" i="21"/>
  <c r="E36" i="21"/>
  <c r="C51" i="21"/>
  <c r="E72" i="21"/>
  <c r="E112" i="21"/>
  <c r="M143" i="21"/>
  <c r="M145" i="21"/>
  <c r="D150" i="21"/>
  <c r="L150" i="21" s="1"/>
  <c r="D93" i="21"/>
  <c r="K149" i="22"/>
  <c r="M128" i="21"/>
  <c r="E167" i="21"/>
  <c r="E35" i="21"/>
  <c r="E71" i="21"/>
  <c r="E75" i="21"/>
  <c r="E157" i="21"/>
  <c r="E179" i="21"/>
  <c r="E183" i="21"/>
  <c r="E149" i="22"/>
  <c r="E222" i="22"/>
  <c r="E46" i="22"/>
  <c r="L149" i="22"/>
  <c r="N145" i="21"/>
  <c r="E199" i="21"/>
  <c r="E46" i="21"/>
  <c r="E73" i="21"/>
  <c r="K145" i="21"/>
  <c r="E170" i="21"/>
  <c r="E169" i="22"/>
  <c r="E183" i="22"/>
  <c r="E34" i="22"/>
  <c r="E45" i="21"/>
  <c r="N143" i="21"/>
  <c r="E34" i="21"/>
  <c r="C50" i="21"/>
  <c r="E70" i="21"/>
  <c r="E90" i="21"/>
  <c r="E178" i="21"/>
  <c r="E182" i="21"/>
  <c r="E197" i="21"/>
  <c r="E166" i="22"/>
  <c r="E181" i="22"/>
  <c r="E208" i="22"/>
  <c r="E221" i="22"/>
  <c r="K144" i="22"/>
  <c r="L144" i="22"/>
  <c r="N144" i="22"/>
  <c r="M135" i="22"/>
  <c r="N135" i="22"/>
  <c r="L135" i="22"/>
  <c r="N134" i="22"/>
  <c r="M134" i="22"/>
  <c r="C51" i="22"/>
  <c r="K134" i="22"/>
  <c r="L150" i="22"/>
  <c r="E170" i="22"/>
  <c r="L134" i="22"/>
  <c r="N150" i="22"/>
  <c r="K150" i="22"/>
  <c r="M128" i="22"/>
  <c r="K128" i="22"/>
  <c r="M144" i="22"/>
  <c r="L128" i="22"/>
  <c r="F149" i="22"/>
  <c r="N149" i="22" s="1"/>
  <c r="E167" i="22"/>
  <c r="C93" i="22"/>
  <c r="C135" i="22"/>
  <c r="K135" i="22" s="1"/>
  <c r="L131" i="22"/>
  <c r="E171" i="22"/>
  <c r="K143" i="22"/>
  <c r="N128" i="22"/>
  <c r="M131" i="22"/>
  <c r="L143" i="22"/>
  <c r="N131" i="22"/>
  <c r="E168" i="21"/>
  <c r="K149" i="21"/>
  <c r="M144" i="21"/>
  <c r="N144" i="21"/>
  <c r="C150" i="21"/>
  <c r="M150" i="21"/>
  <c r="M134" i="21"/>
  <c r="L135" i="21"/>
  <c r="N150" i="21"/>
  <c r="K134" i="21"/>
  <c r="M135" i="21"/>
  <c r="K143" i="21"/>
  <c r="K128" i="21"/>
  <c r="E149" i="21"/>
  <c r="M149" i="21" s="1"/>
  <c r="E47" i="21"/>
  <c r="L128" i="21"/>
  <c r="F149" i="21"/>
  <c r="N149" i="21" s="1"/>
  <c r="N128" i="21"/>
  <c r="L143" i="21"/>
  <c r="K131" i="21"/>
  <c r="L131" i="21"/>
  <c r="E171" i="21"/>
  <c r="M131" i="21"/>
  <c r="C93" i="21"/>
  <c r="N131" i="21"/>
  <c r="E214" i="20"/>
  <c r="E213" i="20"/>
  <c r="E185" i="20"/>
  <c r="E184" i="20"/>
  <c r="E159" i="20"/>
  <c r="L147" i="20"/>
  <c r="L145" i="20"/>
  <c r="J150" i="20"/>
  <c r="I150" i="20"/>
  <c r="H150" i="20"/>
  <c r="G150" i="20"/>
  <c r="F150" i="20"/>
  <c r="E150" i="20"/>
  <c r="D150" i="20"/>
  <c r="C150" i="20"/>
  <c r="I149" i="20"/>
  <c r="H149" i="20"/>
  <c r="D149" i="20"/>
  <c r="J135" i="20"/>
  <c r="I135" i="20"/>
  <c r="H135" i="20"/>
  <c r="G135" i="20"/>
  <c r="F135" i="20"/>
  <c r="M131" i="20"/>
  <c r="D135" i="20"/>
  <c r="C135" i="20"/>
  <c r="N130" i="20"/>
  <c r="M130" i="20"/>
  <c r="L130" i="20"/>
  <c r="K130" i="20"/>
  <c r="N129" i="20"/>
  <c r="M129" i="20"/>
  <c r="L129" i="20"/>
  <c r="K129" i="20"/>
  <c r="J134" i="20"/>
  <c r="I134" i="20"/>
  <c r="H134" i="20"/>
  <c r="G134" i="20"/>
  <c r="E134" i="20"/>
  <c r="D134" i="20"/>
  <c r="C134" i="20"/>
  <c r="E76" i="20"/>
  <c r="E35" i="20"/>
  <c r="E207" i="20"/>
  <c r="B11" i="20"/>
  <c r="E158" i="20" l="1"/>
  <c r="E181" i="20"/>
  <c r="M133" i="20"/>
  <c r="E212" i="20"/>
  <c r="E50" i="21"/>
  <c r="E50" i="22"/>
  <c r="E160" i="22"/>
  <c r="E77" i="20"/>
  <c r="E198" i="20"/>
  <c r="E160" i="21"/>
  <c r="N134" i="21"/>
  <c r="E166" i="20"/>
  <c r="E93" i="22"/>
  <c r="K150" i="21"/>
  <c r="E183" i="20"/>
  <c r="E70" i="20"/>
  <c r="E74" i="20"/>
  <c r="E90" i="20"/>
  <c r="E182" i="20"/>
  <c r="E208" i="20"/>
  <c r="E223" i="20"/>
  <c r="E210" i="20"/>
  <c r="E51" i="21"/>
  <c r="K143" i="20"/>
  <c r="K146" i="20"/>
  <c r="K147" i="20"/>
  <c r="M149" i="22"/>
  <c r="M147" i="20"/>
  <c r="L146" i="20"/>
  <c r="M143" i="20"/>
  <c r="M145" i="20"/>
  <c r="M146" i="20"/>
  <c r="N143" i="20"/>
  <c r="N146" i="20"/>
  <c r="N147" i="20"/>
  <c r="E167" i="20"/>
  <c r="E92" i="20"/>
  <c r="E180" i="20"/>
  <c r="E199" i="20"/>
  <c r="E221" i="20"/>
  <c r="N128" i="20"/>
  <c r="K132" i="20"/>
  <c r="K133" i="20"/>
  <c r="L132" i="20"/>
  <c r="L133" i="20"/>
  <c r="N133" i="20"/>
  <c r="N132" i="20"/>
  <c r="M132" i="20"/>
  <c r="E44" i="20"/>
  <c r="E209" i="20"/>
  <c r="K145" i="20"/>
  <c r="E51" i="22"/>
  <c r="J149" i="20"/>
  <c r="D160" i="20"/>
  <c r="E91" i="20"/>
  <c r="E114" i="20"/>
  <c r="E73" i="20"/>
  <c r="E200" i="20"/>
  <c r="E222" i="20"/>
  <c r="N145" i="20"/>
  <c r="L143" i="20"/>
  <c r="E157" i="20"/>
  <c r="C160" i="20"/>
  <c r="D51" i="20"/>
  <c r="E45" i="20"/>
  <c r="E71" i="20"/>
  <c r="E179" i="20"/>
  <c r="E169" i="21"/>
  <c r="M150" i="20"/>
  <c r="N144" i="20"/>
  <c r="E178" i="20"/>
  <c r="G149" i="20"/>
  <c r="E93" i="21"/>
  <c r="E37" i="20"/>
  <c r="E47" i="20"/>
  <c r="E36" i="20"/>
  <c r="E46" i="20"/>
  <c r="E34" i="20"/>
  <c r="C50" i="20"/>
  <c r="E48" i="20"/>
  <c r="E72" i="20"/>
  <c r="K150" i="20"/>
  <c r="E112" i="20"/>
  <c r="N135" i="20"/>
  <c r="D93" i="20"/>
  <c r="E75" i="20"/>
  <c r="E197" i="20"/>
  <c r="E113" i="20"/>
  <c r="C149" i="20"/>
  <c r="E168" i="20"/>
  <c r="L149" i="20"/>
  <c r="L150" i="20"/>
  <c r="N150" i="20"/>
  <c r="F149" i="20"/>
  <c r="E149" i="20"/>
  <c r="M149" i="20" s="1"/>
  <c r="E135" i="20"/>
  <c r="M135" i="20" s="1"/>
  <c r="M134" i="20"/>
  <c r="K134" i="20"/>
  <c r="K135" i="20"/>
  <c r="L134" i="20"/>
  <c r="L135" i="20"/>
  <c r="F134" i="20"/>
  <c r="N134" i="20" s="1"/>
  <c r="C51" i="20"/>
  <c r="K131" i="20"/>
  <c r="K144" i="20"/>
  <c r="E170" i="20"/>
  <c r="L131" i="20"/>
  <c r="M144" i="20"/>
  <c r="D50" i="20"/>
  <c r="C93" i="20"/>
  <c r="M128" i="20"/>
  <c r="N131" i="20"/>
  <c r="E171" i="20"/>
  <c r="L144" i="20"/>
  <c r="K128" i="20"/>
  <c r="L128" i="20"/>
  <c r="E160" i="20" l="1"/>
  <c r="K149" i="20"/>
  <c r="N149" i="20"/>
  <c r="E169" i="20"/>
  <c r="E51" i="20"/>
  <c r="E50" i="20"/>
  <c r="E93" i="20"/>
  <c r="E214" i="19" l="1"/>
  <c r="E213" i="19"/>
  <c r="E212" i="19"/>
  <c r="E198" i="19"/>
  <c r="E184" i="19"/>
  <c r="E181" i="19"/>
  <c r="M147" i="19"/>
  <c r="L147" i="19"/>
  <c r="M146" i="19"/>
  <c r="L146" i="19"/>
  <c r="L145" i="19"/>
  <c r="J150" i="19"/>
  <c r="I150" i="19"/>
  <c r="G150" i="19"/>
  <c r="M144" i="19"/>
  <c r="D150" i="19"/>
  <c r="J149" i="19"/>
  <c r="I149" i="19"/>
  <c r="G149" i="19"/>
  <c r="M143" i="19"/>
  <c r="D149" i="19"/>
  <c r="C149" i="19"/>
  <c r="M132" i="19"/>
  <c r="L132" i="19"/>
  <c r="I135" i="19"/>
  <c r="H135" i="19"/>
  <c r="F135" i="19"/>
  <c r="E135" i="19"/>
  <c r="D135" i="19"/>
  <c r="C135" i="19"/>
  <c r="N130" i="19"/>
  <c r="M130" i="19"/>
  <c r="L130" i="19"/>
  <c r="K130" i="19"/>
  <c r="N129" i="19"/>
  <c r="M129" i="19"/>
  <c r="L129" i="19"/>
  <c r="J134" i="19"/>
  <c r="I134" i="19"/>
  <c r="H134" i="19"/>
  <c r="E134" i="19"/>
  <c r="D134" i="19"/>
  <c r="E76" i="19"/>
  <c r="E48" i="19"/>
  <c r="E207" i="19"/>
  <c r="H150" i="19"/>
  <c r="H149" i="19"/>
  <c r="B11" i="19"/>
  <c r="K132" i="19" l="1"/>
  <c r="E77" i="19"/>
  <c r="N132" i="19"/>
  <c r="E34" i="19"/>
  <c r="E159" i="19"/>
  <c r="E70" i="19"/>
  <c r="E74" i="19"/>
  <c r="E114" i="19"/>
  <c r="E179" i="19"/>
  <c r="J135" i="19"/>
  <c r="N135" i="19" s="1"/>
  <c r="G135" i="19"/>
  <c r="K135" i="19" s="1"/>
  <c r="E210" i="19"/>
  <c r="E36" i="19"/>
  <c r="E72" i="19"/>
  <c r="E92" i="19"/>
  <c r="E113" i="19"/>
  <c r="E208" i="19"/>
  <c r="E223" i="19"/>
  <c r="G134" i="19"/>
  <c r="L133" i="19"/>
  <c r="E180" i="19"/>
  <c r="E209" i="19"/>
  <c r="E200" i="19"/>
  <c r="E197" i="19"/>
  <c r="E166" i="19"/>
  <c r="K147" i="19"/>
  <c r="D160" i="19"/>
  <c r="E182" i="19"/>
  <c r="N143" i="19"/>
  <c r="N147" i="19"/>
  <c r="M133" i="19"/>
  <c r="E45" i="19"/>
  <c r="E91" i="19"/>
  <c r="K146" i="19"/>
  <c r="C160" i="19"/>
  <c r="E170" i="19"/>
  <c r="E199" i="19"/>
  <c r="E221" i="19"/>
  <c r="E37" i="19"/>
  <c r="E73" i="19"/>
  <c r="E158" i="19"/>
  <c r="E185" i="19"/>
  <c r="E222" i="19"/>
  <c r="N128" i="19"/>
  <c r="N133" i="19"/>
  <c r="N144" i="19"/>
  <c r="N145" i="19"/>
  <c r="N146" i="19"/>
  <c r="D50" i="19"/>
  <c r="L143" i="19"/>
  <c r="C51" i="19"/>
  <c r="C50" i="19"/>
  <c r="C93" i="19"/>
  <c r="K131" i="19"/>
  <c r="C134" i="19"/>
  <c r="M128" i="19"/>
  <c r="D51" i="19"/>
  <c r="L150" i="19"/>
  <c r="E183" i="19"/>
  <c r="E112" i="19"/>
  <c r="K133" i="19"/>
  <c r="E90" i="19"/>
  <c r="E171" i="19"/>
  <c r="K145" i="19"/>
  <c r="F150" i="19"/>
  <c r="N150" i="19" s="1"/>
  <c r="M145" i="19"/>
  <c r="E150" i="19"/>
  <c r="M150" i="19" s="1"/>
  <c r="E35" i="19"/>
  <c r="E71" i="19"/>
  <c r="E75" i="19"/>
  <c r="E178" i="19"/>
  <c r="C150" i="19"/>
  <c r="K150" i="19" s="1"/>
  <c r="K143" i="19"/>
  <c r="K129" i="19"/>
  <c r="L134" i="19"/>
  <c r="M134" i="19"/>
  <c r="E46" i="19"/>
  <c r="K149" i="19"/>
  <c r="L135" i="19"/>
  <c r="L149" i="19"/>
  <c r="M135" i="19"/>
  <c r="K144" i="19"/>
  <c r="E47" i="19"/>
  <c r="L131" i="19"/>
  <c r="L144" i="19"/>
  <c r="E167" i="19"/>
  <c r="M131" i="19"/>
  <c r="E149" i="19"/>
  <c r="M149" i="19" s="1"/>
  <c r="E157" i="19"/>
  <c r="F134" i="19"/>
  <c r="N134" i="19" s="1"/>
  <c r="N131" i="19"/>
  <c r="F149" i="19"/>
  <c r="N149" i="19" s="1"/>
  <c r="D93" i="19"/>
  <c r="K128" i="19"/>
  <c r="E168" i="19"/>
  <c r="E44" i="19"/>
  <c r="L128" i="19"/>
  <c r="E160" i="19" l="1"/>
  <c r="K134" i="19"/>
  <c r="E51" i="19"/>
  <c r="E50" i="19"/>
  <c r="E93" i="19"/>
  <c r="E169" i="19"/>
  <c r="E214" i="18" l="1"/>
  <c r="E212" i="18"/>
  <c r="E198" i="18"/>
  <c r="L147" i="18"/>
  <c r="L146" i="18"/>
  <c r="L145" i="18"/>
  <c r="J150" i="18"/>
  <c r="I150" i="18"/>
  <c r="F150" i="18"/>
  <c r="D150" i="18"/>
  <c r="C150" i="18"/>
  <c r="J149" i="18"/>
  <c r="H149" i="18"/>
  <c r="L143" i="18"/>
  <c r="M132" i="18"/>
  <c r="I135" i="18"/>
  <c r="H135" i="18"/>
  <c r="E135" i="18"/>
  <c r="D135" i="18"/>
  <c r="M130" i="18"/>
  <c r="L130" i="18"/>
  <c r="M129" i="18"/>
  <c r="C134" i="18"/>
  <c r="E76" i="18"/>
  <c r="E207" i="18"/>
  <c r="H150" i="18"/>
  <c r="F149" i="18"/>
  <c r="B11" i="18"/>
  <c r="B11" i="1"/>
  <c r="B11" i="6"/>
  <c r="B11" i="7"/>
  <c r="B11" i="8"/>
  <c r="B11" i="9"/>
  <c r="B11" i="10"/>
  <c r="B11" i="16"/>
  <c r="B11" i="12"/>
  <c r="B11" i="13"/>
  <c r="B11" i="14"/>
  <c r="B11" i="15"/>
  <c r="B11" i="17"/>
  <c r="N130" i="18" l="1"/>
  <c r="L132" i="18"/>
  <c r="E179" i="18"/>
  <c r="E183" i="18"/>
  <c r="E178" i="18"/>
  <c r="E213" i="18"/>
  <c r="K130" i="18"/>
  <c r="E197" i="18"/>
  <c r="E208" i="18"/>
  <c r="E181" i="18"/>
  <c r="E185" i="18"/>
  <c r="E70" i="18"/>
  <c r="E74" i="18"/>
  <c r="E114" i="18"/>
  <c r="N133" i="18"/>
  <c r="E72" i="18"/>
  <c r="E92" i="18"/>
  <c r="E112" i="18"/>
  <c r="J134" i="18"/>
  <c r="L129" i="18"/>
  <c r="E184" i="18"/>
  <c r="E209" i="18"/>
  <c r="C160" i="17"/>
  <c r="E166" i="18"/>
  <c r="D160" i="18"/>
  <c r="C135" i="18"/>
  <c r="F135" i="18"/>
  <c r="E35" i="18"/>
  <c r="E45" i="18"/>
  <c r="K129" i="18"/>
  <c r="K132" i="18"/>
  <c r="K133" i="18"/>
  <c r="K143" i="18"/>
  <c r="K145" i="18"/>
  <c r="K146" i="18"/>
  <c r="K147" i="18"/>
  <c r="C160" i="18"/>
  <c r="E167" i="18"/>
  <c r="D160" i="17"/>
  <c r="E200" i="18"/>
  <c r="E222" i="18"/>
  <c r="M145" i="18"/>
  <c r="M128" i="18"/>
  <c r="M133" i="18"/>
  <c r="M143" i="18"/>
  <c r="I149" i="18"/>
  <c r="J135" i="18"/>
  <c r="D134" i="18"/>
  <c r="E37" i="18"/>
  <c r="E47" i="18"/>
  <c r="E150" i="18"/>
  <c r="M150" i="18" s="1"/>
  <c r="L144" i="18"/>
  <c r="E46" i="18"/>
  <c r="E71" i="18"/>
  <c r="E75" i="18"/>
  <c r="D93" i="18"/>
  <c r="L133" i="18"/>
  <c r="E180" i="18"/>
  <c r="E221" i="18"/>
  <c r="I134" i="18"/>
  <c r="N128" i="18"/>
  <c r="N129" i="18"/>
  <c r="N132" i="18"/>
  <c r="N145" i="18"/>
  <c r="N146" i="18"/>
  <c r="N147" i="18"/>
  <c r="E158" i="18"/>
  <c r="E34" i="18"/>
  <c r="E48" i="18"/>
  <c r="E73" i="18"/>
  <c r="E77" i="18"/>
  <c r="E113" i="18"/>
  <c r="G135" i="18"/>
  <c r="E159" i="18"/>
  <c r="E182" i="18"/>
  <c r="E223" i="18"/>
  <c r="E157" i="18"/>
  <c r="E168" i="18"/>
  <c r="M146" i="18"/>
  <c r="M147" i="18"/>
  <c r="E199" i="18"/>
  <c r="E210" i="18"/>
  <c r="L135" i="18"/>
  <c r="N144" i="18"/>
  <c r="H134" i="18"/>
  <c r="G149" i="18"/>
  <c r="E170" i="18"/>
  <c r="D50" i="18"/>
  <c r="E36" i="18"/>
  <c r="C93" i="18"/>
  <c r="G150" i="18"/>
  <c r="K150" i="18" s="1"/>
  <c r="N149" i="18"/>
  <c r="M144" i="18"/>
  <c r="C149" i="18"/>
  <c r="M135" i="18"/>
  <c r="G134" i="18"/>
  <c r="K134" i="18" s="1"/>
  <c r="E91" i="18"/>
  <c r="D51" i="18"/>
  <c r="C50" i="18"/>
  <c r="L150" i="18"/>
  <c r="N150" i="18"/>
  <c r="E90" i="18"/>
  <c r="F134" i="18"/>
  <c r="N143" i="18"/>
  <c r="E44" i="18"/>
  <c r="C51" i="18"/>
  <c r="K131" i="18"/>
  <c r="K144" i="18"/>
  <c r="L131" i="18"/>
  <c r="D149" i="18"/>
  <c r="L149" i="18" s="1"/>
  <c r="E134" i="18"/>
  <c r="M131" i="18"/>
  <c r="E149" i="18"/>
  <c r="N131" i="18"/>
  <c r="E171" i="18"/>
  <c r="K128" i="18"/>
  <c r="L128" i="18"/>
  <c r="E223" i="17"/>
  <c r="E213" i="17"/>
  <c r="E212" i="17"/>
  <c r="E210" i="17"/>
  <c r="E209" i="17"/>
  <c r="E208" i="17"/>
  <c r="E207" i="17"/>
  <c r="E200" i="17"/>
  <c r="E199" i="17"/>
  <c r="E197" i="17"/>
  <c r="E184" i="17"/>
  <c r="E182" i="17"/>
  <c r="E181" i="17"/>
  <c r="E180" i="17"/>
  <c r="E179" i="17"/>
  <c r="E178" i="17"/>
  <c r="E168" i="17"/>
  <c r="E167" i="17"/>
  <c r="E159" i="17"/>
  <c r="E158" i="17"/>
  <c r="E157" i="17"/>
  <c r="I149" i="17"/>
  <c r="N147" i="17"/>
  <c r="M147" i="17"/>
  <c r="L147" i="17"/>
  <c r="K147" i="17"/>
  <c r="N146" i="17"/>
  <c r="L146" i="17"/>
  <c r="K146" i="17"/>
  <c r="N145" i="17"/>
  <c r="M145" i="17"/>
  <c r="L145" i="17"/>
  <c r="K145" i="17"/>
  <c r="I150" i="17"/>
  <c r="H150" i="17"/>
  <c r="N144" i="17"/>
  <c r="M144" i="17"/>
  <c r="D150" i="17"/>
  <c r="C150" i="17"/>
  <c r="J149" i="17"/>
  <c r="H149" i="17"/>
  <c r="G149" i="17"/>
  <c r="F149" i="17"/>
  <c r="E149" i="17"/>
  <c r="L143" i="17"/>
  <c r="K143" i="17"/>
  <c r="N133" i="17"/>
  <c r="M133" i="17"/>
  <c r="L133" i="17"/>
  <c r="K133" i="17"/>
  <c r="N132" i="17"/>
  <c r="M132" i="17"/>
  <c r="L132" i="17"/>
  <c r="K132" i="17"/>
  <c r="J135" i="17"/>
  <c r="I135" i="17"/>
  <c r="H135" i="17"/>
  <c r="G135" i="17"/>
  <c r="F135" i="17"/>
  <c r="E135" i="17"/>
  <c r="D135" i="17"/>
  <c r="C135" i="17"/>
  <c r="N130" i="17"/>
  <c r="M130" i="17"/>
  <c r="L130" i="17"/>
  <c r="K130" i="17"/>
  <c r="N129" i="17"/>
  <c r="M129" i="17"/>
  <c r="L129" i="17"/>
  <c r="K129" i="17"/>
  <c r="J134" i="17"/>
  <c r="I134" i="17"/>
  <c r="H134" i="17"/>
  <c r="G134" i="17"/>
  <c r="F134" i="17"/>
  <c r="M128" i="17"/>
  <c r="D134" i="17"/>
  <c r="C134" i="17"/>
  <c r="E114" i="17"/>
  <c r="E112" i="17"/>
  <c r="E92" i="17"/>
  <c r="E77" i="17"/>
  <c r="E76" i="17"/>
  <c r="E73" i="17"/>
  <c r="E72" i="17"/>
  <c r="E70" i="17"/>
  <c r="E46" i="17"/>
  <c r="E37" i="17"/>
  <c r="E35" i="17"/>
  <c r="E160" i="18" l="1"/>
  <c r="E160" i="17"/>
  <c r="N134" i="18"/>
  <c r="N135" i="18"/>
  <c r="K135" i="18"/>
  <c r="M149" i="18"/>
  <c r="L134" i="18"/>
  <c r="E169" i="18"/>
  <c r="K149" i="18"/>
  <c r="M134" i="18"/>
  <c r="E93" i="18"/>
  <c r="E50" i="18"/>
  <c r="E51" i="18"/>
  <c r="L150" i="17"/>
  <c r="M135" i="17"/>
  <c r="L135" i="17"/>
  <c r="L134" i="17"/>
  <c r="N134" i="17"/>
  <c r="N135" i="17"/>
  <c r="N149" i="17"/>
  <c r="M146" i="17"/>
  <c r="F150" i="17"/>
  <c r="C93" i="17"/>
  <c r="C50" i="17"/>
  <c r="G150" i="17"/>
  <c r="K150" i="17" s="1"/>
  <c r="E166" i="17"/>
  <c r="E222" i="17"/>
  <c r="E36" i="17"/>
  <c r="D93" i="17"/>
  <c r="M149" i="17"/>
  <c r="E169" i="17"/>
  <c r="D50" i="17"/>
  <c r="E71" i="17"/>
  <c r="E75" i="17"/>
  <c r="E91" i="17"/>
  <c r="E198" i="17"/>
  <c r="C149" i="17"/>
  <c r="K149" i="17" s="1"/>
  <c r="E221" i="17"/>
  <c r="E34" i="17"/>
  <c r="E47" i="17"/>
  <c r="E113" i="17"/>
  <c r="E183" i="17"/>
  <c r="D51" i="17"/>
  <c r="E48" i="17"/>
  <c r="E150" i="17"/>
  <c r="M150" i="17" s="1"/>
  <c r="E74" i="17"/>
  <c r="E45" i="17"/>
  <c r="K134" i="17"/>
  <c r="K135" i="17"/>
  <c r="N131" i="17"/>
  <c r="J150" i="17"/>
  <c r="E185" i="17"/>
  <c r="E214" i="17"/>
  <c r="E134" i="17"/>
  <c r="M134" i="17" s="1"/>
  <c r="E90" i="17"/>
  <c r="E44" i="17"/>
  <c r="C51" i="17"/>
  <c r="K131" i="17"/>
  <c r="K144" i="17"/>
  <c r="E170" i="17"/>
  <c r="L131" i="17"/>
  <c r="L144" i="17"/>
  <c r="D149" i="17"/>
  <c r="L149" i="17" s="1"/>
  <c r="M143" i="17"/>
  <c r="N128" i="17"/>
  <c r="M131" i="17"/>
  <c r="E171" i="17"/>
  <c r="K128" i="17"/>
  <c r="N143" i="17"/>
  <c r="L128" i="17"/>
  <c r="E50" i="17" l="1"/>
  <c r="E93" i="17"/>
  <c r="N150" i="17"/>
  <c r="E51" i="17"/>
  <c r="E213" i="16" l="1"/>
  <c r="E184" i="16"/>
  <c r="E159" i="16"/>
  <c r="M147" i="16"/>
  <c r="L147" i="16"/>
  <c r="L146" i="16"/>
  <c r="L145" i="16"/>
  <c r="J150" i="16"/>
  <c r="I150" i="16"/>
  <c r="G150" i="16"/>
  <c r="M144" i="16"/>
  <c r="D150" i="16"/>
  <c r="J149" i="16"/>
  <c r="I149" i="16"/>
  <c r="E149" i="16"/>
  <c r="D149" i="16"/>
  <c r="M132" i="16"/>
  <c r="L132" i="16"/>
  <c r="J135" i="16"/>
  <c r="I135" i="16"/>
  <c r="H135" i="16"/>
  <c r="G135" i="16"/>
  <c r="E135" i="16"/>
  <c r="D135" i="16"/>
  <c r="N130" i="16"/>
  <c r="M130" i="16"/>
  <c r="L130" i="16"/>
  <c r="K130" i="16"/>
  <c r="M129" i="16"/>
  <c r="L129" i="16"/>
  <c r="I134" i="16"/>
  <c r="H134" i="16"/>
  <c r="G134" i="16"/>
  <c r="E134" i="16"/>
  <c r="E35" i="16"/>
  <c r="E207" i="16"/>
  <c r="H149" i="16"/>
  <c r="H150" i="16"/>
  <c r="E184" i="15"/>
  <c r="E180" i="15"/>
  <c r="N147" i="15"/>
  <c r="M147" i="15"/>
  <c r="L146" i="15"/>
  <c r="M145" i="15"/>
  <c r="L145" i="15"/>
  <c r="J150" i="15"/>
  <c r="I150" i="15"/>
  <c r="H150" i="15"/>
  <c r="F150" i="15"/>
  <c r="E150" i="15"/>
  <c r="C150" i="15"/>
  <c r="J149" i="15"/>
  <c r="I149" i="15"/>
  <c r="H149" i="15"/>
  <c r="G149" i="15"/>
  <c r="F149" i="15"/>
  <c r="E149" i="15"/>
  <c r="L143" i="15"/>
  <c r="M133" i="15"/>
  <c r="L133" i="15"/>
  <c r="N132" i="15"/>
  <c r="M132" i="15"/>
  <c r="L132" i="15"/>
  <c r="K132" i="15"/>
  <c r="I135" i="15"/>
  <c r="E135" i="15"/>
  <c r="N130" i="15"/>
  <c r="M130" i="15"/>
  <c r="N129" i="15"/>
  <c r="M129" i="15"/>
  <c r="L129" i="15"/>
  <c r="K129" i="15"/>
  <c r="J134" i="15"/>
  <c r="I134" i="15"/>
  <c r="H134" i="15"/>
  <c r="F134" i="15"/>
  <c r="M128" i="15"/>
  <c r="D134" i="15"/>
  <c r="C134" i="15"/>
  <c r="E76" i="15"/>
  <c r="E207" i="15"/>
  <c r="E214" i="14"/>
  <c r="E213" i="14"/>
  <c r="E212" i="14"/>
  <c r="E198" i="14"/>
  <c r="M147" i="14"/>
  <c r="L147" i="14"/>
  <c r="L146" i="14"/>
  <c r="J150" i="14"/>
  <c r="I150" i="14"/>
  <c r="H150" i="14"/>
  <c r="E150" i="14"/>
  <c r="D150" i="14"/>
  <c r="C150" i="14"/>
  <c r="J149" i="14"/>
  <c r="I149" i="14"/>
  <c r="H149" i="14"/>
  <c r="F149" i="14"/>
  <c r="E149" i="14"/>
  <c r="D149" i="14"/>
  <c r="M132" i="14"/>
  <c r="L132" i="14"/>
  <c r="H135" i="14"/>
  <c r="M131" i="14"/>
  <c r="L131" i="14"/>
  <c r="N130" i="14"/>
  <c r="M130" i="14"/>
  <c r="L130" i="14"/>
  <c r="K130" i="14"/>
  <c r="M129" i="14"/>
  <c r="E134" i="14"/>
  <c r="E76" i="14"/>
  <c r="E207" i="14"/>
  <c r="E159" i="9"/>
  <c r="E159" i="7"/>
  <c r="E159" i="10" l="1"/>
  <c r="G134" i="15"/>
  <c r="K134" i="15" s="1"/>
  <c r="E159" i="15"/>
  <c r="E213" i="15"/>
  <c r="E159" i="8"/>
  <c r="E198" i="16"/>
  <c r="E214" i="16"/>
  <c r="N133" i="15"/>
  <c r="E212" i="16"/>
  <c r="E77" i="15"/>
  <c r="E183" i="16"/>
  <c r="E179" i="15"/>
  <c r="M133" i="16"/>
  <c r="E76" i="16"/>
  <c r="H134" i="14"/>
  <c r="L128" i="16"/>
  <c r="E158" i="15"/>
  <c r="E158" i="8"/>
  <c r="E200" i="15"/>
  <c r="E208" i="16"/>
  <c r="E178" i="15"/>
  <c r="J134" i="14"/>
  <c r="I134" i="14"/>
  <c r="M134" i="14" s="1"/>
  <c r="E159" i="12"/>
  <c r="E209" i="15"/>
  <c r="J134" i="16"/>
  <c r="L129" i="14"/>
  <c r="E180" i="16"/>
  <c r="E181" i="14"/>
  <c r="E210" i="15"/>
  <c r="E114" i="16"/>
  <c r="E209" i="16"/>
  <c r="E208" i="15"/>
  <c r="E197" i="15"/>
  <c r="E181" i="15"/>
  <c r="E181" i="16"/>
  <c r="L133" i="16"/>
  <c r="D160" i="16"/>
  <c r="K143" i="15"/>
  <c r="K147" i="15"/>
  <c r="L144" i="15"/>
  <c r="L147" i="15"/>
  <c r="C160" i="7"/>
  <c r="C160" i="12"/>
  <c r="D160" i="10"/>
  <c r="D160" i="6"/>
  <c r="C135" i="16"/>
  <c r="K135" i="16" s="1"/>
  <c r="K132" i="16"/>
  <c r="N131" i="16"/>
  <c r="N132" i="16"/>
  <c r="H135" i="15"/>
  <c r="K130" i="15"/>
  <c r="K133" i="15"/>
  <c r="F135" i="15"/>
  <c r="N132" i="14"/>
  <c r="G135" i="15"/>
  <c r="K129" i="16"/>
  <c r="I135" i="14"/>
  <c r="J135" i="15"/>
  <c r="J135" i="14"/>
  <c r="C135" i="15"/>
  <c r="K132" i="14"/>
  <c r="L130" i="15"/>
  <c r="D135" i="15"/>
  <c r="E77" i="16"/>
  <c r="D160" i="7"/>
  <c r="D160" i="12"/>
  <c r="C160" i="6"/>
  <c r="C160" i="10"/>
  <c r="E160" i="10" s="1"/>
  <c r="E158" i="12"/>
  <c r="E159" i="13"/>
  <c r="E72" i="16"/>
  <c r="E92" i="16"/>
  <c r="C160" i="16"/>
  <c r="F134" i="14"/>
  <c r="C160" i="9"/>
  <c r="C160" i="15"/>
  <c r="D160" i="9"/>
  <c r="C160" i="14"/>
  <c r="D160" i="15"/>
  <c r="C160" i="13"/>
  <c r="D160" i="14"/>
  <c r="C160" i="8"/>
  <c r="D160" i="8"/>
  <c r="D160" i="13"/>
  <c r="E114" i="14"/>
  <c r="E35" i="14"/>
  <c r="E45" i="14"/>
  <c r="E75" i="14"/>
  <c r="E91" i="14"/>
  <c r="E167" i="14"/>
  <c r="G150" i="15"/>
  <c r="K150" i="15" s="1"/>
  <c r="M145" i="16"/>
  <c r="M146" i="16"/>
  <c r="E166" i="15"/>
  <c r="N145" i="16"/>
  <c r="L143" i="14"/>
  <c r="E36" i="14"/>
  <c r="E92" i="14"/>
  <c r="E200" i="14"/>
  <c r="E222" i="14"/>
  <c r="E157" i="12"/>
  <c r="E44" i="16"/>
  <c r="E113" i="16"/>
  <c r="E178" i="16"/>
  <c r="E182" i="16"/>
  <c r="E197" i="16"/>
  <c r="E92" i="15"/>
  <c r="E34" i="14"/>
  <c r="E48" i="14"/>
  <c r="E70" i="14"/>
  <c r="E74" i="14"/>
  <c r="E166" i="14"/>
  <c r="E209" i="14"/>
  <c r="D51" i="14"/>
  <c r="K146" i="14"/>
  <c r="M146" i="15"/>
  <c r="D50" i="16"/>
  <c r="E223" i="16"/>
  <c r="E45" i="16"/>
  <c r="E91" i="16"/>
  <c r="E159" i="6"/>
  <c r="E157" i="8"/>
  <c r="E178" i="14"/>
  <c r="E223" i="14"/>
  <c r="E37" i="16"/>
  <c r="E47" i="16"/>
  <c r="E73" i="16"/>
  <c r="K128" i="16"/>
  <c r="K133" i="16"/>
  <c r="K143" i="16"/>
  <c r="K144" i="16"/>
  <c r="K145" i="16"/>
  <c r="K146" i="16"/>
  <c r="K147" i="16"/>
  <c r="E167" i="16"/>
  <c r="E199" i="16"/>
  <c r="E210" i="16"/>
  <c r="E45" i="15"/>
  <c r="E199" i="15"/>
  <c r="E221" i="15"/>
  <c r="E183" i="14"/>
  <c r="E221" i="14"/>
  <c r="E112" i="14"/>
  <c r="E158" i="14"/>
  <c r="E168" i="14"/>
  <c r="M149" i="15"/>
  <c r="M150" i="15"/>
  <c r="E185" i="15"/>
  <c r="E222" i="15"/>
  <c r="E184" i="14"/>
  <c r="N146" i="15"/>
  <c r="L133" i="14"/>
  <c r="L145" i="14"/>
  <c r="E37" i="15"/>
  <c r="E47" i="15"/>
  <c r="E73" i="15"/>
  <c r="E113" i="15"/>
  <c r="E182" i="15"/>
  <c r="E223" i="15"/>
  <c r="E48" i="16"/>
  <c r="E185" i="16"/>
  <c r="E200" i="16"/>
  <c r="N145" i="15"/>
  <c r="C50" i="14"/>
  <c r="M146" i="14"/>
  <c r="M133" i="14"/>
  <c r="M145" i="14"/>
  <c r="D93" i="14"/>
  <c r="E34" i="15"/>
  <c r="E48" i="15"/>
  <c r="E70" i="15"/>
  <c r="E74" i="15"/>
  <c r="N150" i="15"/>
  <c r="E158" i="6"/>
  <c r="D50" i="14"/>
  <c r="N144" i="15"/>
  <c r="E114" i="15"/>
  <c r="E183" i="15"/>
  <c r="E214" i="15"/>
  <c r="E168" i="16"/>
  <c r="E70" i="16"/>
  <c r="E74" i="16"/>
  <c r="E90" i="16"/>
  <c r="E222" i="16"/>
  <c r="C134" i="14"/>
  <c r="M149" i="14"/>
  <c r="E72" i="14"/>
  <c r="E168" i="15"/>
  <c r="E36" i="16"/>
  <c r="E158" i="10"/>
  <c r="N129" i="14"/>
  <c r="N146" i="14"/>
  <c r="N147" i="14"/>
  <c r="E35" i="15"/>
  <c r="E71" i="15"/>
  <c r="E75" i="15"/>
  <c r="K145" i="15"/>
  <c r="K146" i="15"/>
  <c r="C51" i="16"/>
  <c r="E46" i="16"/>
  <c r="N133" i="14"/>
  <c r="N144" i="14"/>
  <c r="N145" i="14"/>
  <c r="M144" i="14"/>
  <c r="E37" i="14"/>
  <c r="E47" i="14"/>
  <c r="E73" i="14"/>
  <c r="E77" i="14"/>
  <c r="E113" i="14"/>
  <c r="K144" i="14"/>
  <c r="G150" i="14"/>
  <c r="K150" i="14" s="1"/>
  <c r="E170" i="14"/>
  <c r="E36" i="15"/>
  <c r="D51" i="15"/>
  <c r="E72" i="15"/>
  <c r="E182" i="14"/>
  <c r="E179" i="16"/>
  <c r="M143" i="16"/>
  <c r="D51" i="16"/>
  <c r="E157" i="6"/>
  <c r="E158" i="7"/>
  <c r="E157" i="10"/>
  <c r="E197" i="14"/>
  <c r="E208" i="14"/>
  <c r="E112" i="15"/>
  <c r="N149" i="15"/>
  <c r="E34" i="16"/>
  <c r="L135" i="16"/>
  <c r="L149" i="16"/>
  <c r="E221" i="16"/>
  <c r="E171" i="14"/>
  <c r="E71" i="14"/>
  <c r="K129" i="14"/>
  <c r="K133" i="14"/>
  <c r="K143" i="14"/>
  <c r="K145" i="14"/>
  <c r="K147" i="14"/>
  <c r="E212" i="15"/>
  <c r="D93" i="16"/>
  <c r="E112" i="16"/>
  <c r="F134" i="16"/>
  <c r="N133" i="16"/>
  <c r="N143" i="16"/>
  <c r="N144" i="16"/>
  <c r="F149" i="16"/>
  <c r="N149" i="16" s="1"/>
  <c r="N146" i="16"/>
  <c r="N147" i="16"/>
  <c r="N149" i="14"/>
  <c r="E167" i="15"/>
  <c r="E46" i="15"/>
  <c r="E198" i="15"/>
  <c r="D150" i="15"/>
  <c r="L150" i="15" s="1"/>
  <c r="C93" i="14"/>
  <c r="E158" i="13"/>
  <c r="C51" i="14"/>
  <c r="D134" i="14"/>
  <c r="E179" i="14"/>
  <c r="C149" i="15"/>
  <c r="K149" i="15" s="1"/>
  <c r="C50" i="15"/>
  <c r="E90" i="15"/>
  <c r="G149" i="16"/>
  <c r="G149" i="14"/>
  <c r="E158" i="9"/>
  <c r="E180" i="14"/>
  <c r="E199" i="14"/>
  <c r="E210" i="14"/>
  <c r="N143" i="15"/>
  <c r="D50" i="15"/>
  <c r="E91" i="15"/>
  <c r="E185" i="14"/>
  <c r="E71" i="16"/>
  <c r="E75" i="16"/>
  <c r="E157" i="16"/>
  <c r="L144" i="16"/>
  <c r="C150" i="16"/>
  <c r="K150" i="16" s="1"/>
  <c r="M149" i="16"/>
  <c r="N129" i="16"/>
  <c r="C50" i="16"/>
  <c r="M134" i="16"/>
  <c r="M135" i="16"/>
  <c r="L150" i="16"/>
  <c r="C134" i="16"/>
  <c r="K134" i="16" s="1"/>
  <c r="C93" i="16"/>
  <c r="M128" i="16"/>
  <c r="E150" i="16"/>
  <c r="M150" i="16" s="1"/>
  <c r="E166" i="16"/>
  <c r="M131" i="16"/>
  <c r="D134" i="16"/>
  <c r="L134" i="16" s="1"/>
  <c r="E158" i="16"/>
  <c r="N128" i="16"/>
  <c r="F150" i="16"/>
  <c r="N150" i="16" s="1"/>
  <c r="F135" i="16"/>
  <c r="N135" i="16" s="1"/>
  <c r="L143" i="16"/>
  <c r="K131" i="16"/>
  <c r="C149" i="16"/>
  <c r="E171" i="16"/>
  <c r="L131" i="16"/>
  <c r="E157" i="15"/>
  <c r="M135" i="15"/>
  <c r="L134" i="15"/>
  <c r="C93" i="15"/>
  <c r="N134" i="15"/>
  <c r="E44" i="15"/>
  <c r="C51" i="15"/>
  <c r="K131" i="15"/>
  <c r="K144" i="15"/>
  <c r="E170" i="15"/>
  <c r="L131" i="15"/>
  <c r="D149" i="15"/>
  <c r="L149" i="15" s="1"/>
  <c r="E134" i="15"/>
  <c r="M134" i="15" s="1"/>
  <c r="M144" i="15"/>
  <c r="N131" i="15"/>
  <c r="E171" i="15"/>
  <c r="M143" i="15"/>
  <c r="D93" i="15"/>
  <c r="M131" i="15"/>
  <c r="K128" i="15"/>
  <c r="N128" i="15"/>
  <c r="L128" i="15"/>
  <c r="M150" i="14"/>
  <c r="F150" i="14"/>
  <c r="N150" i="14" s="1"/>
  <c r="L150" i="14"/>
  <c r="L149" i="14"/>
  <c r="C135" i="14"/>
  <c r="F135" i="14"/>
  <c r="G135" i="14"/>
  <c r="G134" i="14"/>
  <c r="E46" i="14"/>
  <c r="M128" i="14"/>
  <c r="M143" i="14"/>
  <c r="E90" i="14"/>
  <c r="N128" i="14"/>
  <c r="N143" i="14"/>
  <c r="E44" i="14"/>
  <c r="K131" i="14"/>
  <c r="C149" i="14"/>
  <c r="E159" i="14"/>
  <c r="D135" i="14"/>
  <c r="L135" i="14" s="1"/>
  <c r="E135" i="14"/>
  <c r="N131" i="14"/>
  <c r="E157" i="14"/>
  <c r="K128" i="14"/>
  <c r="L144" i="14"/>
  <c r="L128" i="14"/>
  <c r="E157" i="13"/>
  <c r="E157" i="9"/>
  <c r="E157" i="7"/>
  <c r="E159" i="1"/>
  <c r="E214" i="13"/>
  <c r="E213" i="13"/>
  <c r="E212" i="13"/>
  <c r="E198" i="13"/>
  <c r="M147" i="13"/>
  <c r="L147" i="13"/>
  <c r="L146" i="13"/>
  <c r="L145" i="13"/>
  <c r="J150" i="13"/>
  <c r="I150" i="13"/>
  <c r="H150" i="13"/>
  <c r="G150" i="13"/>
  <c r="F150" i="13"/>
  <c r="L144" i="13"/>
  <c r="J149" i="13"/>
  <c r="I149" i="13"/>
  <c r="H149" i="13"/>
  <c r="F149" i="13"/>
  <c r="D149" i="13"/>
  <c r="C149" i="13"/>
  <c r="M132" i="13"/>
  <c r="L132" i="13"/>
  <c r="I135" i="13"/>
  <c r="H135" i="13"/>
  <c r="E135" i="13"/>
  <c r="D135" i="13"/>
  <c r="N130" i="13"/>
  <c r="M130" i="13"/>
  <c r="L130" i="13"/>
  <c r="K130" i="13"/>
  <c r="M129" i="13"/>
  <c r="J134" i="13"/>
  <c r="G134" i="13"/>
  <c r="E76" i="13"/>
  <c r="E207" i="13"/>
  <c r="E185" i="13"/>
  <c r="E184" i="13"/>
  <c r="E183" i="13"/>
  <c r="E182" i="13"/>
  <c r="N134" i="14" l="1"/>
  <c r="L134" i="14"/>
  <c r="E160" i="8"/>
  <c r="L128" i="13"/>
  <c r="E160" i="16"/>
  <c r="E160" i="7"/>
  <c r="E160" i="13"/>
  <c r="E160" i="14"/>
  <c r="E160" i="15"/>
  <c r="E160" i="9"/>
  <c r="E160" i="6"/>
  <c r="E160" i="12"/>
  <c r="E169" i="15"/>
  <c r="H134" i="13"/>
  <c r="I134" i="13"/>
  <c r="E134" i="13"/>
  <c r="N134" i="16"/>
  <c r="E51" i="14"/>
  <c r="E72" i="13"/>
  <c r="E199" i="13"/>
  <c r="E221" i="13"/>
  <c r="E210" i="13"/>
  <c r="E180" i="13"/>
  <c r="M133" i="13"/>
  <c r="E93" i="15"/>
  <c r="N135" i="15"/>
  <c r="K132" i="13"/>
  <c r="N132" i="13"/>
  <c r="L135" i="15"/>
  <c r="K135" i="15"/>
  <c r="M135" i="14"/>
  <c r="N135" i="14"/>
  <c r="E92" i="13"/>
  <c r="D160" i="1"/>
  <c r="C160" i="1"/>
  <c r="E50" i="16"/>
  <c r="J135" i="13"/>
  <c r="E74" i="13"/>
  <c r="E150" i="13"/>
  <c r="M150" i="13" s="1"/>
  <c r="L129" i="13"/>
  <c r="L133" i="13"/>
  <c r="D150" i="13"/>
  <c r="L150" i="13" s="1"/>
  <c r="E51" i="16"/>
  <c r="E93" i="14"/>
  <c r="E166" i="13"/>
  <c r="E157" i="1"/>
  <c r="E50" i="14"/>
  <c r="E181" i="13"/>
  <c r="E200" i="13"/>
  <c r="E222" i="13"/>
  <c r="E70" i="13"/>
  <c r="E114" i="13"/>
  <c r="E208" i="13"/>
  <c r="C51" i="13"/>
  <c r="K134" i="14"/>
  <c r="E51" i="15"/>
  <c r="E169" i="16"/>
  <c r="E50" i="15"/>
  <c r="E169" i="14"/>
  <c r="E223" i="13"/>
  <c r="E158" i="1"/>
  <c r="C135" i="13"/>
  <c r="K146" i="13"/>
  <c r="K145" i="13"/>
  <c r="L135" i="13"/>
  <c r="N133" i="13"/>
  <c r="E48" i="13"/>
  <c r="E77" i="13"/>
  <c r="E113" i="13"/>
  <c r="K133" i="13"/>
  <c r="K147" i="13"/>
  <c r="D134" i="13"/>
  <c r="E178" i="13"/>
  <c r="E197" i="13"/>
  <c r="D50" i="13"/>
  <c r="K149" i="16"/>
  <c r="E170" i="13"/>
  <c r="E71" i="13"/>
  <c r="E36" i="13"/>
  <c r="K129" i="13"/>
  <c r="K144" i="13"/>
  <c r="E75" i="13"/>
  <c r="E46" i="13"/>
  <c r="E37" i="13"/>
  <c r="E47" i="13"/>
  <c r="K149" i="14"/>
  <c r="E93" i="16"/>
  <c r="E167" i="13"/>
  <c r="E179" i="13"/>
  <c r="E209" i="13"/>
  <c r="E170" i="16"/>
  <c r="K135" i="14"/>
  <c r="E34" i="13"/>
  <c r="C50" i="13"/>
  <c r="E73" i="13"/>
  <c r="M143" i="13"/>
  <c r="E149" i="13"/>
  <c r="M149" i="13" s="1"/>
  <c r="E112" i="13"/>
  <c r="F134" i="13"/>
  <c r="N134" i="13" s="1"/>
  <c r="F135" i="13"/>
  <c r="N150" i="13"/>
  <c r="N146" i="13"/>
  <c r="E44" i="13"/>
  <c r="E90" i="13"/>
  <c r="G135" i="13"/>
  <c r="G149" i="13"/>
  <c r="K149" i="13" s="1"/>
  <c r="M146" i="13"/>
  <c r="N143" i="13"/>
  <c r="N149" i="13"/>
  <c r="N145" i="13"/>
  <c r="N147" i="13"/>
  <c r="E35" i="13"/>
  <c r="E91" i="13"/>
  <c r="E168" i="13"/>
  <c r="E171" i="13"/>
  <c r="L149" i="13"/>
  <c r="M145" i="13"/>
  <c r="K143" i="13"/>
  <c r="M135" i="13"/>
  <c r="C134" i="13"/>
  <c r="K134" i="13" s="1"/>
  <c r="N129" i="13"/>
  <c r="D93" i="13"/>
  <c r="D51" i="13"/>
  <c r="M131" i="13"/>
  <c r="M144" i="13"/>
  <c r="E45" i="13"/>
  <c r="N131" i="13"/>
  <c r="N144" i="13"/>
  <c r="K128" i="13"/>
  <c r="C150" i="13"/>
  <c r="K150" i="13" s="1"/>
  <c r="C93" i="13"/>
  <c r="M128" i="13"/>
  <c r="N128" i="13"/>
  <c r="K131" i="13"/>
  <c r="L143" i="13"/>
  <c r="L131" i="13"/>
  <c r="E160" i="1" l="1"/>
  <c r="M134" i="13"/>
  <c r="L134" i="13"/>
  <c r="N135" i="13"/>
  <c r="K135" i="13"/>
  <c r="E51" i="13"/>
  <c r="E50" i="13"/>
  <c r="E169" i="13"/>
  <c r="E93" i="13"/>
  <c r="E223" i="12" l="1"/>
  <c r="E222" i="12"/>
  <c r="E221" i="12"/>
  <c r="E214" i="12"/>
  <c r="E213" i="12"/>
  <c r="E212" i="12"/>
  <c r="E210" i="12"/>
  <c r="E209" i="12"/>
  <c r="E208" i="12"/>
  <c r="E207" i="12"/>
  <c r="E200" i="12"/>
  <c r="E199" i="12"/>
  <c r="E198" i="12"/>
  <c r="E197" i="12"/>
  <c r="E185" i="12"/>
  <c r="E184" i="12"/>
  <c r="E182" i="12"/>
  <c r="E181" i="12"/>
  <c r="E180" i="12"/>
  <c r="E179" i="12"/>
  <c r="E178" i="12"/>
  <c r="E168" i="12"/>
  <c r="E167" i="12"/>
  <c r="E166" i="12"/>
  <c r="J150" i="12"/>
  <c r="I150" i="12"/>
  <c r="H150" i="12"/>
  <c r="C150" i="12"/>
  <c r="G149" i="12"/>
  <c r="F149" i="12"/>
  <c r="E149" i="12"/>
  <c r="D149" i="12"/>
  <c r="N147" i="12"/>
  <c r="M147" i="12"/>
  <c r="L147" i="12"/>
  <c r="K147" i="12"/>
  <c r="N146" i="12"/>
  <c r="M146" i="12"/>
  <c r="L146" i="12"/>
  <c r="K146" i="12"/>
  <c r="N145" i="12"/>
  <c r="M145" i="12"/>
  <c r="L145" i="12"/>
  <c r="K145" i="12"/>
  <c r="M144" i="12"/>
  <c r="G150" i="12"/>
  <c r="F150" i="12"/>
  <c r="E150" i="12"/>
  <c r="L144" i="12"/>
  <c r="K144" i="12"/>
  <c r="J149" i="12"/>
  <c r="I149" i="12"/>
  <c r="H149" i="12"/>
  <c r="N143" i="12"/>
  <c r="M143" i="12"/>
  <c r="L143" i="12"/>
  <c r="C149" i="12"/>
  <c r="N133" i="12"/>
  <c r="M133" i="12"/>
  <c r="L133" i="12"/>
  <c r="K133" i="12"/>
  <c r="N132" i="12"/>
  <c r="M132" i="12"/>
  <c r="L132" i="12"/>
  <c r="K132" i="12"/>
  <c r="J135" i="12"/>
  <c r="I135" i="12"/>
  <c r="H135" i="12"/>
  <c r="G135" i="12"/>
  <c r="F135" i="12"/>
  <c r="M131" i="12"/>
  <c r="D135" i="12"/>
  <c r="C135" i="12"/>
  <c r="N130" i="12"/>
  <c r="M130" i="12"/>
  <c r="L130" i="12"/>
  <c r="K130" i="12"/>
  <c r="N129" i="12"/>
  <c r="M129" i="12"/>
  <c r="L129" i="12"/>
  <c r="K129" i="12"/>
  <c r="J134" i="12"/>
  <c r="I134" i="12"/>
  <c r="H134" i="12"/>
  <c r="G134" i="12"/>
  <c r="F134" i="12"/>
  <c r="E134" i="12"/>
  <c r="D134" i="12"/>
  <c r="C134" i="12"/>
  <c r="E114" i="12"/>
  <c r="E113" i="12"/>
  <c r="E112" i="12"/>
  <c r="C93" i="12"/>
  <c r="E91" i="12"/>
  <c r="D93" i="12"/>
  <c r="E77" i="12"/>
  <c r="E76" i="12"/>
  <c r="E75" i="12"/>
  <c r="E74" i="12"/>
  <c r="E73" i="12"/>
  <c r="E72" i="12"/>
  <c r="E71" i="12"/>
  <c r="E70" i="12"/>
  <c r="E48" i="12"/>
  <c r="D51" i="12"/>
  <c r="E47" i="12"/>
  <c r="E46" i="12"/>
  <c r="D50" i="12"/>
  <c r="E44" i="12"/>
  <c r="E37" i="12"/>
  <c r="E36" i="12"/>
  <c r="E35" i="12"/>
  <c r="E34" i="12"/>
  <c r="M134" i="12" l="1"/>
  <c r="L134" i="12"/>
  <c r="M150" i="12"/>
  <c r="L149" i="12"/>
  <c r="M149" i="12"/>
  <c r="E93" i="12"/>
  <c r="E183" i="12"/>
  <c r="K134" i="12"/>
  <c r="K149" i="12"/>
  <c r="E169" i="12"/>
  <c r="N150" i="12"/>
  <c r="K135" i="12"/>
  <c r="L135" i="12"/>
  <c r="N134" i="12"/>
  <c r="N135" i="12"/>
  <c r="N149" i="12"/>
  <c r="K150" i="12"/>
  <c r="E135" i="12"/>
  <c r="M135" i="12" s="1"/>
  <c r="N131" i="12"/>
  <c r="N144" i="12"/>
  <c r="K128" i="12"/>
  <c r="K143" i="12"/>
  <c r="E170" i="12"/>
  <c r="C50" i="12"/>
  <c r="E50" i="12" s="1"/>
  <c r="E92" i="12"/>
  <c r="L128" i="12"/>
  <c r="D150" i="12"/>
  <c r="L150" i="12" s="1"/>
  <c r="E45" i="12"/>
  <c r="E90" i="12"/>
  <c r="N128" i="12"/>
  <c r="E171" i="12"/>
  <c r="C51" i="12"/>
  <c r="E51" i="12" s="1"/>
  <c r="K131" i="12"/>
  <c r="M128" i="12"/>
  <c r="L131" i="12"/>
  <c r="E214" i="10" l="1"/>
  <c r="E213" i="10"/>
  <c r="E212" i="10"/>
  <c r="E210" i="10"/>
  <c r="E198" i="10"/>
  <c r="E184" i="10"/>
  <c r="E181" i="10"/>
  <c r="E180" i="10"/>
  <c r="N147" i="10"/>
  <c r="M147" i="10"/>
  <c r="L147" i="10"/>
  <c r="K147" i="10"/>
  <c r="L146" i="10"/>
  <c r="M145" i="10"/>
  <c r="L145" i="10"/>
  <c r="J150" i="10"/>
  <c r="I150" i="10"/>
  <c r="H150" i="10"/>
  <c r="F150" i="10"/>
  <c r="E150" i="10"/>
  <c r="L144" i="10"/>
  <c r="J149" i="10"/>
  <c r="I149" i="10"/>
  <c r="H149" i="10"/>
  <c r="E149" i="10"/>
  <c r="D149" i="10"/>
  <c r="M133" i="10"/>
  <c r="L133" i="10"/>
  <c r="M132" i="10"/>
  <c r="L132" i="10"/>
  <c r="K132" i="10"/>
  <c r="J135" i="10"/>
  <c r="I135" i="10"/>
  <c r="H135" i="10"/>
  <c r="G135" i="10"/>
  <c r="F135" i="10"/>
  <c r="E135" i="10"/>
  <c r="D135" i="10"/>
  <c r="C135" i="10"/>
  <c r="M130" i="10"/>
  <c r="L130" i="10"/>
  <c r="K130" i="10"/>
  <c r="M129" i="10"/>
  <c r="L129" i="10"/>
  <c r="K129" i="10"/>
  <c r="I134" i="10"/>
  <c r="H134" i="10"/>
  <c r="G134" i="10"/>
  <c r="F134" i="10"/>
  <c r="M128" i="10"/>
  <c r="D134" i="10"/>
  <c r="E77" i="10"/>
  <c r="E76" i="10"/>
  <c r="E35" i="10"/>
  <c r="E208" i="10"/>
  <c r="E207" i="10"/>
  <c r="E214" i="9"/>
  <c r="E184" i="8"/>
  <c r="E184" i="9"/>
  <c r="L147" i="9"/>
  <c r="N146" i="9"/>
  <c r="M146" i="9"/>
  <c r="L146" i="9"/>
  <c r="K146" i="9"/>
  <c r="L145" i="9"/>
  <c r="J150" i="9"/>
  <c r="I150" i="9"/>
  <c r="H150" i="9"/>
  <c r="G150" i="9"/>
  <c r="F150" i="9"/>
  <c r="M144" i="9"/>
  <c r="L144" i="9"/>
  <c r="K144" i="9"/>
  <c r="I149" i="9"/>
  <c r="H149" i="9"/>
  <c r="D149" i="9"/>
  <c r="C149" i="9"/>
  <c r="N132" i="9"/>
  <c r="M132" i="9"/>
  <c r="L132" i="9"/>
  <c r="K132" i="9"/>
  <c r="J135" i="9"/>
  <c r="I135" i="9"/>
  <c r="H135" i="9"/>
  <c r="G135" i="9"/>
  <c r="F135" i="9"/>
  <c r="E135" i="9"/>
  <c r="D135" i="9"/>
  <c r="C135" i="9"/>
  <c r="M130" i="9"/>
  <c r="L130" i="9"/>
  <c r="N129" i="9"/>
  <c r="L129" i="9"/>
  <c r="K129" i="9"/>
  <c r="D134" i="9"/>
  <c r="C134" i="9"/>
  <c r="E76" i="9"/>
  <c r="E207" i="9"/>
  <c r="E214" i="8"/>
  <c r="E213" i="8"/>
  <c r="E212" i="8"/>
  <c r="E181" i="8"/>
  <c r="L147" i="8"/>
  <c r="K147" i="8"/>
  <c r="M146" i="8"/>
  <c r="L146" i="8"/>
  <c r="L145" i="8"/>
  <c r="J150" i="8"/>
  <c r="I150" i="8"/>
  <c r="H150" i="8"/>
  <c r="G150" i="8"/>
  <c r="F150" i="8"/>
  <c r="E150" i="8"/>
  <c r="D150" i="8"/>
  <c r="C150" i="8"/>
  <c r="J149" i="8"/>
  <c r="I149" i="8"/>
  <c r="H149" i="8"/>
  <c r="G149" i="8"/>
  <c r="N143" i="8"/>
  <c r="M143" i="8"/>
  <c r="D149" i="8"/>
  <c r="C149" i="8"/>
  <c r="N132" i="8"/>
  <c r="M132" i="8"/>
  <c r="L132" i="8"/>
  <c r="K132" i="8"/>
  <c r="H135" i="8"/>
  <c r="N130" i="8"/>
  <c r="M130" i="8"/>
  <c r="L130" i="8"/>
  <c r="K130" i="8"/>
  <c r="N129" i="8"/>
  <c r="M129" i="8"/>
  <c r="L129" i="8"/>
  <c r="K129" i="8"/>
  <c r="H134" i="8"/>
  <c r="G134" i="8"/>
  <c r="C134" i="8"/>
  <c r="E77" i="8"/>
  <c r="E76" i="8"/>
  <c r="E35" i="8"/>
  <c r="E207" i="8"/>
  <c r="F134" i="9" l="1"/>
  <c r="E200" i="10"/>
  <c r="E222" i="10"/>
  <c r="E178" i="10"/>
  <c r="E198" i="8"/>
  <c r="E77" i="9"/>
  <c r="E197" i="10"/>
  <c r="H134" i="9"/>
  <c r="L134" i="9" s="1"/>
  <c r="I134" i="8"/>
  <c r="E179" i="10"/>
  <c r="E183" i="10"/>
  <c r="E209" i="10"/>
  <c r="E199" i="10"/>
  <c r="E210" i="8"/>
  <c r="E179" i="8"/>
  <c r="J134" i="8"/>
  <c r="E210" i="9"/>
  <c r="K133" i="8"/>
  <c r="E185" i="10"/>
  <c r="K133" i="10"/>
  <c r="E223" i="10"/>
  <c r="I134" i="9"/>
  <c r="J134" i="10"/>
  <c r="N134" i="10" s="1"/>
  <c r="E181" i="9"/>
  <c r="F134" i="8"/>
  <c r="E213" i="9"/>
  <c r="E167" i="8"/>
  <c r="E170" i="8"/>
  <c r="E180" i="8"/>
  <c r="E167" i="10"/>
  <c r="E170" i="10"/>
  <c r="E198" i="9"/>
  <c r="E212" i="9"/>
  <c r="E180" i="9"/>
  <c r="E178" i="8"/>
  <c r="E166" i="10"/>
  <c r="E72" i="8"/>
  <c r="M147" i="9"/>
  <c r="N147" i="8"/>
  <c r="G149" i="9"/>
  <c r="K149" i="9" s="1"/>
  <c r="M146" i="10"/>
  <c r="M147" i="8"/>
  <c r="K147" i="9"/>
  <c r="N147" i="9"/>
  <c r="C134" i="10"/>
  <c r="K134" i="10" s="1"/>
  <c r="L133" i="8"/>
  <c r="L133" i="9"/>
  <c r="L128" i="8"/>
  <c r="K133" i="9"/>
  <c r="N130" i="9"/>
  <c r="J135" i="8"/>
  <c r="C135" i="8"/>
  <c r="N129" i="10"/>
  <c r="N130" i="10"/>
  <c r="N132" i="10"/>
  <c r="N133" i="10"/>
  <c r="I135" i="8"/>
  <c r="K130" i="9"/>
  <c r="E135" i="8"/>
  <c r="D135" i="8"/>
  <c r="L135" i="8" s="1"/>
  <c r="F135" i="8"/>
  <c r="G135" i="8"/>
  <c r="E72" i="10"/>
  <c r="J134" i="9"/>
  <c r="J149" i="9"/>
  <c r="K144" i="10"/>
  <c r="K145" i="10"/>
  <c r="K146" i="10"/>
  <c r="E91" i="10"/>
  <c r="E92" i="10"/>
  <c r="G134" i="9"/>
  <c r="K134" i="9" s="1"/>
  <c r="E71" i="9"/>
  <c r="E75" i="9"/>
  <c r="E91" i="9"/>
  <c r="G150" i="10"/>
  <c r="C149" i="10"/>
  <c r="D50" i="8"/>
  <c r="E34" i="10"/>
  <c r="C50" i="10"/>
  <c r="E48" i="10"/>
  <c r="E114" i="10"/>
  <c r="E113" i="8"/>
  <c r="K145" i="8"/>
  <c r="E171" i="8"/>
  <c r="E182" i="10"/>
  <c r="D51" i="8"/>
  <c r="E200" i="8"/>
  <c r="E44" i="9"/>
  <c r="E48" i="9"/>
  <c r="E73" i="9"/>
  <c r="E185" i="9"/>
  <c r="E185" i="8"/>
  <c r="E200" i="9"/>
  <c r="E222" i="9"/>
  <c r="E73" i="10"/>
  <c r="N143" i="10"/>
  <c r="N145" i="10"/>
  <c r="N146" i="10"/>
  <c r="E45" i="8"/>
  <c r="E71" i="8"/>
  <c r="E75" i="8"/>
  <c r="E91" i="8"/>
  <c r="N144" i="9"/>
  <c r="E166" i="9"/>
  <c r="E36" i="8"/>
  <c r="E46" i="8"/>
  <c r="E199" i="8"/>
  <c r="E36" i="9"/>
  <c r="E46" i="9"/>
  <c r="E209" i="9"/>
  <c r="E34" i="8"/>
  <c r="E44" i="8"/>
  <c r="E48" i="8"/>
  <c r="E70" i="8"/>
  <c r="E74" i="8"/>
  <c r="C50" i="8"/>
  <c r="D150" i="9"/>
  <c r="L150" i="9" s="1"/>
  <c r="M145" i="9"/>
  <c r="D150" i="10"/>
  <c r="L150" i="10" s="1"/>
  <c r="D50" i="10"/>
  <c r="E112" i="8"/>
  <c r="D51" i="10"/>
  <c r="N145" i="9"/>
  <c r="E178" i="9"/>
  <c r="E182" i="8"/>
  <c r="E197" i="9"/>
  <c r="E208" i="9"/>
  <c r="E223" i="9"/>
  <c r="C150" i="10"/>
  <c r="E37" i="10"/>
  <c r="E47" i="10"/>
  <c r="E72" i="9"/>
  <c r="E92" i="9"/>
  <c r="C93" i="10"/>
  <c r="K146" i="8"/>
  <c r="E197" i="8"/>
  <c r="E208" i="8"/>
  <c r="E223" i="8"/>
  <c r="E199" i="9"/>
  <c r="C50" i="9"/>
  <c r="D50" i="9"/>
  <c r="E113" i="9"/>
  <c r="K144" i="8"/>
  <c r="E114" i="8"/>
  <c r="E70" i="9"/>
  <c r="E74" i="9"/>
  <c r="D93" i="9"/>
  <c r="E114" i="9"/>
  <c r="E112" i="10"/>
  <c r="M150" i="10"/>
  <c r="K145" i="9"/>
  <c r="E166" i="8"/>
  <c r="E113" i="10"/>
  <c r="E209" i="8"/>
  <c r="E37" i="9"/>
  <c r="E47" i="9"/>
  <c r="D93" i="10"/>
  <c r="E73" i="8"/>
  <c r="D51" i="9"/>
  <c r="N133" i="9"/>
  <c r="N143" i="9"/>
  <c r="E36" i="10"/>
  <c r="E46" i="10"/>
  <c r="E71" i="10"/>
  <c r="E75" i="10"/>
  <c r="L144" i="8"/>
  <c r="E170" i="9"/>
  <c r="E44" i="10"/>
  <c r="N150" i="10"/>
  <c r="E37" i="8"/>
  <c r="E47" i="8"/>
  <c r="E92" i="8"/>
  <c r="E70" i="10"/>
  <c r="E74" i="10"/>
  <c r="E221" i="10"/>
  <c r="M133" i="8"/>
  <c r="N133" i="8"/>
  <c r="N145" i="8"/>
  <c r="N146" i="8"/>
  <c r="E221" i="8"/>
  <c r="E34" i="9"/>
  <c r="E112" i="9"/>
  <c r="E134" i="9"/>
  <c r="M133" i="9"/>
  <c r="M143" i="9"/>
  <c r="E179" i="9"/>
  <c r="E183" i="9"/>
  <c r="E183" i="8"/>
  <c r="E168" i="9"/>
  <c r="M145" i="8"/>
  <c r="C93" i="8"/>
  <c r="E168" i="8"/>
  <c r="N150" i="9"/>
  <c r="E182" i="9"/>
  <c r="D93" i="8"/>
  <c r="E222" i="8"/>
  <c r="E35" i="9"/>
  <c r="C93" i="9"/>
  <c r="E221" i="9"/>
  <c r="E168" i="10"/>
  <c r="L149" i="10"/>
  <c r="G149" i="10"/>
  <c r="N144" i="10"/>
  <c r="M143" i="10"/>
  <c r="K135" i="10"/>
  <c r="L135" i="10"/>
  <c r="L134" i="10"/>
  <c r="N135" i="10"/>
  <c r="M149" i="10"/>
  <c r="M135" i="10"/>
  <c r="M131" i="10"/>
  <c r="M144" i="10"/>
  <c r="E45" i="10"/>
  <c r="N131" i="10"/>
  <c r="F149" i="10"/>
  <c r="N149" i="10" s="1"/>
  <c r="K128" i="10"/>
  <c r="L143" i="10"/>
  <c r="E134" i="10"/>
  <c r="M134" i="10" s="1"/>
  <c r="E90" i="10"/>
  <c r="N128" i="10"/>
  <c r="E171" i="10"/>
  <c r="K143" i="10"/>
  <c r="L128" i="10"/>
  <c r="C51" i="10"/>
  <c r="K131" i="10"/>
  <c r="L131" i="10"/>
  <c r="E167" i="9"/>
  <c r="L149" i="9"/>
  <c r="E150" i="9"/>
  <c r="M150" i="9" s="1"/>
  <c r="C150" i="9"/>
  <c r="K150" i="9" s="1"/>
  <c r="K135" i="9"/>
  <c r="M129" i="9"/>
  <c r="L135" i="9"/>
  <c r="M135" i="9"/>
  <c r="N135" i="9"/>
  <c r="L128" i="9"/>
  <c r="M131" i="9"/>
  <c r="E149" i="9"/>
  <c r="M149" i="9" s="1"/>
  <c r="E45" i="9"/>
  <c r="N131" i="9"/>
  <c r="F149" i="9"/>
  <c r="K128" i="9"/>
  <c r="K143" i="9"/>
  <c r="E90" i="9"/>
  <c r="N128" i="9"/>
  <c r="E171" i="9"/>
  <c r="L143" i="9"/>
  <c r="C51" i="9"/>
  <c r="K131" i="9"/>
  <c r="M128" i="9"/>
  <c r="L131" i="9"/>
  <c r="K149" i="8"/>
  <c r="L149" i="8"/>
  <c r="M144" i="8"/>
  <c r="N144" i="8"/>
  <c r="E134" i="8"/>
  <c r="K134" i="8"/>
  <c r="N150" i="8"/>
  <c r="K150" i="8"/>
  <c r="L150" i="8"/>
  <c r="M150" i="8"/>
  <c r="K143" i="8"/>
  <c r="M131" i="8"/>
  <c r="E149" i="8"/>
  <c r="M149" i="8" s="1"/>
  <c r="N131" i="8"/>
  <c r="F149" i="8"/>
  <c r="N149" i="8" s="1"/>
  <c r="K128" i="8"/>
  <c r="D134" i="8"/>
  <c r="L134" i="8" s="1"/>
  <c r="M128" i="8"/>
  <c r="E90" i="8"/>
  <c r="N128" i="8"/>
  <c r="K131" i="8"/>
  <c r="L143" i="8"/>
  <c r="C51" i="8"/>
  <c r="L131" i="8"/>
  <c r="N134" i="9" l="1"/>
  <c r="M134" i="8"/>
  <c r="N134" i="8"/>
  <c r="M134" i="9"/>
  <c r="M135" i="8"/>
  <c r="N149" i="9"/>
  <c r="K135" i="8"/>
  <c r="N135" i="8"/>
  <c r="E51" i="8"/>
  <c r="K150" i="10"/>
  <c r="K149" i="10"/>
  <c r="E50" i="10"/>
  <c r="E50" i="8"/>
  <c r="E93" i="10"/>
  <c r="E93" i="8"/>
  <c r="E50" i="9"/>
  <c r="E169" i="9"/>
  <c r="E51" i="10"/>
  <c r="E169" i="10"/>
  <c r="E93" i="9"/>
  <c r="E51" i="9"/>
  <c r="E169" i="8"/>
  <c r="E223" i="7" l="1"/>
  <c r="E214" i="7"/>
  <c r="E213" i="7"/>
  <c r="E212" i="7"/>
  <c r="E198" i="7"/>
  <c r="E184" i="7"/>
  <c r="N147" i="7"/>
  <c r="L147" i="7"/>
  <c r="K147" i="7"/>
  <c r="L146" i="7"/>
  <c r="L145" i="7"/>
  <c r="J150" i="7"/>
  <c r="I150" i="7"/>
  <c r="F150" i="7"/>
  <c r="E150" i="7"/>
  <c r="D150" i="7"/>
  <c r="C150" i="7"/>
  <c r="J149" i="7"/>
  <c r="I149" i="7"/>
  <c r="H149" i="7"/>
  <c r="G149" i="7"/>
  <c r="L143" i="7"/>
  <c r="L129" i="7"/>
  <c r="M129" i="7"/>
  <c r="N129" i="7"/>
  <c r="K130" i="7"/>
  <c r="L130" i="7"/>
  <c r="M130" i="7"/>
  <c r="N130" i="7"/>
  <c r="C135" i="7"/>
  <c r="D135" i="7"/>
  <c r="E135" i="7"/>
  <c r="F135" i="7"/>
  <c r="G135" i="7"/>
  <c r="H135" i="7"/>
  <c r="I135" i="7"/>
  <c r="J135" i="7"/>
  <c r="M132" i="7"/>
  <c r="K129" i="7"/>
  <c r="E76" i="7"/>
  <c r="E207" i="7"/>
  <c r="H150" i="7"/>
  <c r="E200" i="7" l="1"/>
  <c r="E179" i="7"/>
  <c r="E183" i="7"/>
  <c r="E209" i="7"/>
  <c r="E180" i="7"/>
  <c r="E210" i="7"/>
  <c r="K132" i="7"/>
  <c r="E134" i="7"/>
  <c r="H134" i="7"/>
  <c r="M133" i="7"/>
  <c r="E208" i="7"/>
  <c r="L133" i="7"/>
  <c r="E182" i="7"/>
  <c r="D134" i="7"/>
  <c r="E77" i="7"/>
  <c r="K133" i="7"/>
  <c r="E166" i="7"/>
  <c r="M143" i="7"/>
  <c r="M147" i="7"/>
  <c r="F134" i="7"/>
  <c r="I134" i="7"/>
  <c r="N133" i="7"/>
  <c r="K128" i="7"/>
  <c r="J134" i="7"/>
  <c r="N132" i="7"/>
  <c r="L132" i="7"/>
  <c r="E35" i="7"/>
  <c r="E92" i="7"/>
  <c r="E72" i="7"/>
  <c r="E44" i="7"/>
  <c r="E34" i="7"/>
  <c r="E171" i="7"/>
  <c r="E181" i="7"/>
  <c r="E222" i="7"/>
  <c r="C149" i="7"/>
  <c r="K149" i="7" s="1"/>
  <c r="E114" i="7"/>
  <c r="E37" i="7"/>
  <c r="E113" i="7"/>
  <c r="N150" i="7"/>
  <c r="N146" i="7"/>
  <c r="M145" i="7"/>
  <c r="M146" i="7"/>
  <c r="L144" i="7"/>
  <c r="E170" i="7"/>
  <c r="E199" i="7"/>
  <c r="E221" i="7"/>
  <c r="D93" i="7"/>
  <c r="E73" i="7"/>
  <c r="E36" i="7"/>
  <c r="E48" i="7"/>
  <c r="E45" i="7"/>
  <c r="E71" i="7"/>
  <c r="E75" i="7"/>
  <c r="E91" i="7"/>
  <c r="E178" i="7"/>
  <c r="E197" i="7"/>
  <c r="G150" i="7"/>
  <c r="K150" i="7" s="1"/>
  <c r="E70" i="7"/>
  <c r="K145" i="7"/>
  <c r="K146" i="7"/>
  <c r="E168" i="7"/>
  <c r="E74" i="7"/>
  <c r="E112" i="7"/>
  <c r="E149" i="7"/>
  <c r="M149" i="7" s="1"/>
  <c r="E90" i="7"/>
  <c r="K144" i="7"/>
  <c r="E185" i="7"/>
  <c r="D50" i="7"/>
  <c r="E46" i="7"/>
  <c r="G134" i="7"/>
  <c r="F149" i="7"/>
  <c r="N149" i="7" s="1"/>
  <c r="M144" i="7"/>
  <c r="E47" i="7"/>
  <c r="E167" i="7"/>
  <c r="N145" i="7"/>
  <c r="N143" i="7"/>
  <c r="N135" i="7"/>
  <c r="K135" i="7"/>
  <c r="L135" i="7"/>
  <c r="M135" i="7"/>
  <c r="D51" i="7"/>
  <c r="C51" i="7"/>
  <c r="C50" i="7"/>
  <c r="L150" i="7"/>
  <c r="M150" i="7"/>
  <c r="K143" i="7"/>
  <c r="L128" i="7"/>
  <c r="L131" i="7"/>
  <c r="D149" i="7"/>
  <c r="L149" i="7" s="1"/>
  <c r="M131" i="7"/>
  <c r="N131" i="7"/>
  <c r="N144" i="7"/>
  <c r="C134" i="7"/>
  <c r="C93" i="7"/>
  <c r="M128" i="7"/>
  <c r="N128" i="7"/>
  <c r="K131" i="7"/>
  <c r="M134" i="7" l="1"/>
  <c r="L134" i="7"/>
  <c r="N134" i="7"/>
  <c r="E169" i="7"/>
  <c r="E51" i="7"/>
  <c r="E93" i="7"/>
  <c r="E50" i="7"/>
  <c r="K134" i="7"/>
  <c r="E214" i="6" l="1"/>
  <c r="E210" i="6"/>
  <c r="E198" i="6"/>
  <c r="E184" i="6"/>
  <c r="L147" i="6"/>
  <c r="L146" i="6"/>
  <c r="L145" i="6"/>
  <c r="I150" i="6"/>
  <c r="H150" i="6"/>
  <c r="G150" i="6"/>
  <c r="F150" i="6"/>
  <c r="E150" i="6"/>
  <c r="D150" i="6"/>
  <c r="C150" i="6"/>
  <c r="I149" i="6"/>
  <c r="H149" i="6"/>
  <c r="M143" i="6"/>
  <c r="D149" i="6"/>
  <c r="N132" i="6"/>
  <c r="M132" i="6"/>
  <c r="L132" i="6"/>
  <c r="K132" i="6"/>
  <c r="J135" i="6"/>
  <c r="I135" i="6"/>
  <c r="H135" i="6"/>
  <c r="G135" i="6"/>
  <c r="F135" i="6"/>
  <c r="E135" i="6"/>
  <c r="D135" i="6"/>
  <c r="C135" i="6"/>
  <c r="N130" i="6"/>
  <c r="M130" i="6"/>
  <c r="L130" i="6"/>
  <c r="K130" i="6"/>
  <c r="N129" i="6"/>
  <c r="M129" i="6"/>
  <c r="L129" i="6"/>
  <c r="K129" i="6"/>
  <c r="H134" i="6"/>
  <c r="F134" i="6"/>
  <c r="E134" i="6"/>
  <c r="D134" i="6"/>
  <c r="C134" i="6"/>
  <c r="E76" i="6"/>
  <c r="E207" i="6"/>
  <c r="J150" i="6"/>
  <c r="J149" i="6"/>
  <c r="E214" i="1"/>
  <c r="I134" i="6" l="1"/>
  <c r="M134" i="6" s="1"/>
  <c r="J134" i="6"/>
  <c r="N134" i="6" s="1"/>
  <c r="M133" i="6"/>
  <c r="E179" i="6"/>
  <c r="E77" i="6"/>
  <c r="E212" i="6"/>
  <c r="E213" i="1"/>
  <c r="L133" i="6"/>
  <c r="E213" i="6"/>
  <c r="E167" i="6"/>
  <c r="E170" i="6"/>
  <c r="E180" i="6"/>
  <c r="E181" i="6"/>
  <c r="E178" i="6"/>
  <c r="E166" i="6"/>
  <c r="K133" i="6"/>
  <c r="N133" i="6"/>
  <c r="M146" i="6"/>
  <c r="M147" i="6"/>
  <c r="G134" i="6"/>
  <c r="K134" i="6" s="1"/>
  <c r="E35" i="6"/>
  <c r="E71" i="6"/>
  <c r="E75" i="6"/>
  <c r="E91" i="6"/>
  <c r="E183" i="6"/>
  <c r="E209" i="6"/>
  <c r="G149" i="6"/>
  <c r="E34" i="6"/>
  <c r="E44" i="6"/>
  <c r="E48" i="6"/>
  <c r="E70" i="6"/>
  <c r="E74" i="6"/>
  <c r="E114" i="6"/>
  <c r="E182" i="6"/>
  <c r="E197" i="6"/>
  <c r="E208" i="6"/>
  <c r="E37" i="6"/>
  <c r="E47" i="6"/>
  <c r="E73" i="6"/>
  <c r="E113" i="6"/>
  <c r="E171" i="6"/>
  <c r="E185" i="6"/>
  <c r="E200" i="6"/>
  <c r="E222" i="6"/>
  <c r="N143" i="6"/>
  <c r="N145" i="6"/>
  <c r="N146" i="6"/>
  <c r="N147" i="6"/>
  <c r="E168" i="6"/>
  <c r="E36" i="6"/>
  <c r="E46" i="6"/>
  <c r="E72" i="6"/>
  <c r="E112" i="6"/>
  <c r="M145" i="6"/>
  <c r="E199" i="6"/>
  <c r="E223" i="6"/>
  <c r="K146" i="6"/>
  <c r="L135" i="6"/>
  <c r="C50" i="6"/>
  <c r="E45" i="6"/>
  <c r="E221" i="1"/>
  <c r="D50" i="6"/>
  <c r="E92" i="6"/>
  <c r="D93" i="6"/>
  <c r="K143" i="6"/>
  <c r="K145" i="6"/>
  <c r="K147" i="6"/>
  <c r="E90" i="6"/>
  <c r="L134" i="6"/>
  <c r="L149" i="6"/>
  <c r="E221" i="6"/>
  <c r="C51" i="6"/>
  <c r="M144" i="6"/>
  <c r="E222" i="1"/>
  <c r="E223" i="1"/>
  <c r="K150" i="6"/>
  <c r="L144" i="6"/>
  <c r="L143" i="6"/>
  <c r="C149" i="6"/>
  <c r="K135" i="6"/>
  <c r="M135" i="6"/>
  <c r="N135" i="6"/>
  <c r="N150" i="6"/>
  <c r="L150" i="6"/>
  <c r="M150" i="6"/>
  <c r="L128" i="6"/>
  <c r="K131" i="6"/>
  <c r="D51" i="6"/>
  <c r="L131" i="6"/>
  <c r="M131" i="6"/>
  <c r="E149" i="6"/>
  <c r="M149" i="6" s="1"/>
  <c r="K144" i="6"/>
  <c r="N131" i="6"/>
  <c r="N144" i="6"/>
  <c r="F149" i="6"/>
  <c r="N149" i="6" s="1"/>
  <c r="K128" i="6"/>
  <c r="C93" i="6"/>
  <c r="M128" i="6"/>
  <c r="N128" i="6"/>
  <c r="E169" i="6" l="1"/>
  <c r="K149" i="6"/>
  <c r="E93" i="6"/>
  <c r="E51" i="6"/>
  <c r="E50" i="6"/>
  <c r="E212" i="1" l="1"/>
  <c r="E210" i="1"/>
  <c r="E209" i="1"/>
  <c r="E208" i="1"/>
  <c r="E207" i="1"/>
  <c r="E179" i="1" l="1"/>
  <c r="E180" i="1"/>
  <c r="E181" i="1"/>
  <c r="E182" i="1"/>
  <c r="E183" i="1"/>
  <c r="E184" i="1"/>
  <c r="E185" i="1"/>
  <c r="E178" i="1"/>
  <c r="D149" i="1" l="1"/>
  <c r="E149" i="1"/>
  <c r="F149" i="1"/>
  <c r="G149" i="1"/>
  <c r="H149" i="1"/>
  <c r="I149" i="1"/>
  <c r="J149" i="1"/>
  <c r="D150" i="1"/>
  <c r="E150" i="1"/>
  <c r="F150" i="1"/>
  <c r="G150" i="1"/>
  <c r="H150" i="1"/>
  <c r="I150" i="1"/>
  <c r="J150" i="1"/>
  <c r="C150" i="1"/>
  <c r="C149" i="1"/>
  <c r="L143" i="1"/>
  <c r="M143" i="1"/>
  <c r="N143" i="1"/>
  <c r="L144" i="1"/>
  <c r="M144" i="1"/>
  <c r="N144" i="1"/>
  <c r="L145" i="1"/>
  <c r="M145" i="1"/>
  <c r="N145" i="1"/>
  <c r="L146" i="1"/>
  <c r="M146" i="1"/>
  <c r="N146" i="1"/>
  <c r="L147" i="1"/>
  <c r="M147" i="1"/>
  <c r="N147" i="1"/>
  <c r="K144" i="1"/>
  <c r="K145" i="1"/>
  <c r="K146" i="1"/>
  <c r="K147" i="1"/>
  <c r="K143" i="1"/>
  <c r="K150" i="1" l="1"/>
  <c r="L149" i="1"/>
  <c r="K149" i="1"/>
  <c r="M150" i="1"/>
  <c r="L150" i="1"/>
  <c r="N150" i="1"/>
  <c r="M149" i="1"/>
  <c r="N149" i="1"/>
  <c r="D135" i="1"/>
  <c r="E135" i="1"/>
  <c r="F135" i="1"/>
  <c r="G135" i="1"/>
  <c r="H135" i="1"/>
  <c r="I135" i="1"/>
  <c r="J135" i="1"/>
  <c r="C135" i="1"/>
  <c r="G134" i="1"/>
  <c r="H134" i="1"/>
  <c r="I134" i="1"/>
  <c r="J134" i="1"/>
  <c r="E134" i="1"/>
  <c r="F134" i="1"/>
  <c r="D134" i="1"/>
  <c r="C134" i="1"/>
  <c r="M134" i="1" l="1"/>
  <c r="M135" i="1"/>
  <c r="N135" i="1"/>
  <c r="K134" i="1"/>
  <c r="L134" i="1"/>
  <c r="N134" i="1"/>
  <c r="L135" i="1"/>
  <c r="K135" i="1"/>
  <c r="K129" i="1"/>
  <c r="M129" i="1"/>
  <c r="K131" i="1"/>
  <c r="M131" i="1"/>
  <c r="N131" i="1"/>
  <c r="K133" i="1"/>
  <c r="L133" i="1"/>
  <c r="M133" i="1"/>
  <c r="N133" i="1"/>
  <c r="M128" i="1"/>
  <c r="K128" i="1"/>
  <c r="N129" i="1"/>
  <c r="L129" i="1"/>
  <c r="K130" i="1"/>
  <c r="L130" i="1"/>
  <c r="M130" i="1"/>
  <c r="N130" i="1"/>
  <c r="L131" i="1"/>
  <c r="K132" i="1"/>
  <c r="L132" i="1"/>
  <c r="M132" i="1"/>
  <c r="N132" i="1"/>
  <c r="L128" i="1"/>
  <c r="N128" i="1"/>
  <c r="E114" i="1" l="1"/>
  <c r="E113" i="1"/>
  <c r="E112" i="1"/>
  <c r="E76" i="1" l="1"/>
  <c r="E72" i="1"/>
  <c r="E73" i="1" l="1"/>
  <c r="E71" i="1"/>
  <c r="E70" i="1"/>
  <c r="E74" i="1"/>
  <c r="E75" i="1"/>
  <c r="D51" i="1" l="1"/>
  <c r="D50" i="1"/>
  <c r="E48" i="1" l="1"/>
  <c r="E45" i="1"/>
  <c r="E47" i="1" l="1"/>
  <c r="C51" i="1"/>
  <c r="E51" i="1" s="1"/>
  <c r="E37" i="1"/>
  <c r="E44" i="1"/>
  <c r="C50" i="1"/>
  <c r="E50" i="1" s="1"/>
  <c r="E34" i="1"/>
  <c r="E46" i="1"/>
  <c r="E36" i="1"/>
  <c r="E35" i="1"/>
  <c r="E25" i="1" l="1"/>
  <c r="E16" i="1" l="1"/>
  <c r="E17" i="1" l="1"/>
  <c r="D20" i="1" l="1"/>
  <c r="E14" i="1"/>
  <c r="E15" i="1" l="1"/>
  <c r="C20" i="1"/>
  <c r="E20" i="1" s="1"/>
  <c r="E198" i="1" l="1"/>
  <c r="E197" i="1"/>
  <c r="E200" i="1" l="1"/>
  <c r="E199" i="1"/>
  <c r="D169" i="1" l="1"/>
  <c r="C169" i="1"/>
  <c r="E166" i="1"/>
  <c r="E171" i="1"/>
  <c r="E168" i="1"/>
  <c r="E170" i="1"/>
  <c r="E167" i="1"/>
  <c r="E169" i="1" l="1"/>
  <c r="E100" i="6"/>
  <c r="E100" i="1"/>
  <c r="E58" i="22"/>
  <c r="E58" i="21"/>
  <c r="E58" i="20"/>
  <c r="E58" i="19"/>
  <c r="E58" i="18"/>
  <c r="E58" i="17"/>
  <c r="E58" i="14"/>
  <c r="E58" i="13"/>
  <c r="E58" i="12"/>
  <c r="E58" i="16"/>
  <c r="E58" i="10"/>
  <c r="E58" i="9"/>
  <c r="E58" i="8"/>
  <c r="E58" i="6"/>
  <c r="E100" i="9" l="1"/>
  <c r="E100" i="18"/>
  <c r="E100" i="12"/>
  <c r="E100" i="21"/>
  <c r="E100" i="7"/>
  <c r="E100" i="15"/>
  <c r="E100" i="10"/>
  <c r="E100" i="16"/>
  <c r="E100" i="22"/>
  <c r="D103" i="17"/>
  <c r="E100" i="20"/>
  <c r="E104" i="20"/>
  <c r="E101" i="20"/>
  <c r="C103" i="20"/>
  <c r="E101" i="15"/>
  <c r="C103" i="15"/>
  <c r="E104" i="16"/>
  <c r="C103" i="16"/>
  <c r="E101" i="16"/>
  <c r="E101" i="7"/>
  <c r="C103" i="7"/>
  <c r="E105" i="10"/>
  <c r="E102" i="10"/>
  <c r="E100" i="13"/>
  <c r="C103" i="19"/>
  <c r="E101" i="19"/>
  <c r="E104" i="14"/>
  <c r="C103" i="14"/>
  <c r="E101" i="14"/>
  <c r="E101" i="6"/>
  <c r="E104" i="6"/>
  <c r="C103" i="6"/>
  <c r="E105" i="6"/>
  <c r="E102" i="6"/>
  <c r="E101" i="10"/>
  <c r="C103" i="10"/>
  <c r="E100" i="14"/>
  <c r="E105" i="22"/>
  <c r="E102" i="22"/>
  <c r="E105" i="18"/>
  <c r="E102" i="18"/>
  <c r="E105" i="13"/>
  <c r="E102" i="13"/>
  <c r="E105" i="9"/>
  <c r="E102" i="9"/>
  <c r="D103" i="20"/>
  <c r="D103" i="15"/>
  <c r="D103" i="16"/>
  <c r="D103" i="7"/>
  <c r="D103" i="12"/>
  <c r="E101" i="18"/>
  <c r="C103" i="18"/>
  <c r="E101" i="13"/>
  <c r="C103" i="13"/>
  <c r="E101" i="9"/>
  <c r="C103" i="9"/>
  <c r="E105" i="14"/>
  <c r="E102" i="14"/>
  <c r="D103" i="8"/>
  <c r="E104" i="22"/>
  <c r="C103" i="22"/>
  <c r="E101" i="22"/>
  <c r="E100" i="8"/>
  <c r="E100" i="17"/>
  <c r="E105" i="21"/>
  <c r="E102" i="21"/>
  <c r="E105" i="17"/>
  <c r="E102" i="17"/>
  <c r="E105" i="12"/>
  <c r="E102" i="12"/>
  <c r="E105" i="8"/>
  <c r="E102" i="8"/>
  <c r="D103" i="19"/>
  <c r="D103" i="14"/>
  <c r="D103" i="10"/>
  <c r="D103" i="6"/>
  <c r="E104" i="21"/>
  <c r="C103" i="21"/>
  <c r="E101" i="21"/>
  <c r="E104" i="12"/>
  <c r="E101" i="12"/>
  <c r="C103" i="12"/>
  <c r="C103" i="8"/>
  <c r="E103" i="8" s="1"/>
  <c r="E101" i="8"/>
  <c r="E105" i="19"/>
  <c r="E102" i="19"/>
  <c r="D103" i="21"/>
  <c r="E104" i="17"/>
  <c r="C103" i="17"/>
  <c r="E101" i="17"/>
  <c r="E100" i="19"/>
  <c r="E105" i="20"/>
  <c r="E102" i="20"/>
  <c r="E105" i="15"/>
  <c r="E102" i="15"/>
  <c r="E102" i="16"/>
  <c r="E105" i="16"/>
  <c r="E105" i="7"/>
  <c r="E102" i="7"/>
  <c r="D103" i="22"/>
  <c r="D103" i="18"/>
  <c r="D103" i="13"/>
  <c r="D103" i="9"/>
  <c r="C61" i="21"/>
  <c r="E59" i="21"/>
  <c r="C61" i="17"/>
  <c r="E59" i="17"/>
  <c r="E59" i="12"/>
  <c r="C61" i="12"/>
  <c r="E62" i="8"/>
  <c r="C61" i="8"/>
  <c r="E59" i="8"/>
  <c r="E59" i="20"/>
  <c r="C61" i="20"/>
  <c r="C61" i="15"/>
  <c r="E59" i="15"/>
  <c r="E59" i="16"/>
  <c r="C61" i="16"/>
  <c r="E59" i="7"/>
  <c r="C61" i="7"/>
  <c r="E63" i="19"/>
  <c r="E60" i="19"/>
  <c r="E63" i="14"/>
  <c r="E60" i="14"/>
  <c r="E63" i="10"/>
  <c r="E60" i="10"/>
  <c r="E63" i="6"/>
  <c r="E60" i="6"/>
  <c r="D61" i="21"/>
  <c r="D61" i="17"/>
  <c r="D61" i="12"/>
  <c r="D61" i="8"/>
  <c r="E63" i="7"/>
  <c r="E60" i="7"/>
  <c r="D61" i="22"/>
  <c r="C61" i="19"/>
  <c r="E59" i="19"/>
  <c r="E62" i="14"/>
  <c r="C61" i="14"/>
  <c r="E59" i="14"/>
  <c r="C61" i="10"/>
  <c r="E59" i="10"/>
  <c r="C61" i="6"/>
  <c r="E59" i="6"/>
  <c r="E63" i="20"/>
  <c r="E60" i="20"/>
  <c r="D61" i="13"/>
  <c r="E63" i="22"/>
  <c r="E60" i="22"/>
  <c r="E63" i="18"/>
  <c r="E60" i="18"/>
  <c r="E63" i="13"/>
  <c r="E60" i="13"/>
  <c r="E63" i="9"/>
  <c r="E60" i="9"/>
  <c r="D61" i="20"/>
  <c r="D61" i="15"/>
  <c r="D61" i="16"/>
  <c r="D61" i="7"/>
  <c r="E63" i="16"/>
  <c r="E60" i="16"/>
  <c r="D61" i="18"/>
  <c r="E58" i="15"/>
  <c r="E62" i="22"/>
  <c r="C61" i="22"/>
  <c r="E59" i="22"/>
  <c r="C61" i="18"/>
  <c r="E59" i="18"/>
  <c r="E62" i="13"/>
  <c r="C61" i="13"/>
  <c r="E59" i="13"/>
  <c r="E62" i="9"/>
  <c r="C61" i="9"/>
  <c r="E59" i="9"/>
  <c r="E63" i="15"/>
  <c r="E60" i="15"/>
  <c r="D61" i="9"/>
  <c r="E58" i="7"/>
  <c r="E63" i="21"/>
  <c r="E60" i="21"/>
  <c r="E63" i="17"/>
  <c r="E60" i="17"/>
  <c r="E63" i="12"/>
  <c r="E60" i="12"/>
  <c r="E63" i="8"/>
  <c r="E60" i="8"/>
  <c r="E58" i="1"/>
  <c r="D61" i="19"/>
  <c r="D61" i="14"/>
  <c r="D61" i="10"/>
  <c r="D61" i="6"/>
  <c r="E103" i="17" l="1"/>
  <c r="E103" i="12"/>
  <c r="E61" i="22"/>
  <c r="E103" i="14"/>
  <c r="E103" i="16"/>
  <c r="E61" i="14"/>
  <c r="E103" i="9"/>
  <c r="E103" i="21"/>
  <c r="E103" i="6"/>
  <c r="E61" i="18"/>
  <c r="E61" i="17"/>
  <c r="E103" i="20"/>
  <c r="E104" i="8"/>
  <c r="E101" i="1"/>
  <c r="C103" i="1"/>
  <c r="E103" i="18"/>
  <c r="E103" i="10"/>
  <c r="E103" i="7"/>
  <c r="E104" i="15"/>
  <c r="E104" i="18"/>
  <c r="E104" i="10"/>
  <c r="D103" i="1"/>
  <c r="E103" i="22"/>
  <c r="E104" i="7"/>
  <c r="E104" i="9"/>
  <c r="E103" i="19"/>
  <c r="E103" i="13"/>
  <c r="E102" i="1"/>
  <c r="E105" i="1"/>
  <c r="E104" i="19"/>
  <c r="E104" i="13"/>
  <c r="E103" i="15"/>
  <c r="E61" i="13"/>
  <c r="E62" i="10"/>
  <c r="D61" i="1"/>
  <c r="E62" i="16"/>
  <c r="E62" i="12"/>
  <c r="E61" i="15"/>
  <c r="E59" i="1"/>
  <c r="C61" i="1"/>
  <c r="E62" i="18"/>
  <c r="E61" i="6"/>
  <c r="E61" i="7"/>
  <c r="E62" i="15"/>
  <c r="E62" i="17"/>
  <c r="E61" i="9"/>
  <c r="E63" i="1"/>
  <c r="E60" i="1"/>
  <c r="E62" i="6"/>
  <c r="E61" i="19"/>
  <c r="E61" i="20"/>
  <c r="E61" i="8"/>
  <c r="E62" i="19"/>
  <c r="E62" i="7"/>
  <c r="E61" i="21"/>
  <c r="E61" i="10"/>
  <c r="E61" i="16"/>
  <c r="E62" i="20"/>
  <c r="E61" i="12"/>
  <c r="E62" i="21"/>
  <c r="E77" i="1"/>
  <c r="E61" i="1" l="1"/>
  <c r="E103" i="1"/>
  <c r="E104" i="1"/>
  <c r="E62" i="1"/>
  <c r="D93" i="1" l="1"/>
  <c r="E91" i="1"/>
  <c r="C93" i="1"/>
  <c r="E90" i="1"/>
  <c r="E92" i="1"/>
  <c r="E93" i="1" l="1"/>
  <c r="E49" i="22" l="1"/>
  <c r="E49" i="21"/>
  <c r="E49" i="20"/>
  <c r="E49" i="19"/>
  <c r="E49" i="18"/>
  <c r="E49" i="17"/>
  <c r="E49" i="15"/>
  <c r="E49" i="14"/>
  <c r="E49" i="13"/>
  <c r="E49" i="12"/>
  <c r="E49" i="16"/>
  <c r="E49" i="10"/>
  <c r="E49" i="9"/>
  <c r="E49" i="8"/>
  <c r="E49" i="7"/>
  <c r="E49" i="6"/>
  <c r="E49" i="1"/>
  <c r="D24" i="6" l="1"/>
  <c r="D24" i="1" l="1"/>
  <c r="D24" i="8"/>
  <c r="D24" i="7"/>
  <c r="D24" i="9"/>
  <c r="D24" i="10"/>
  <c r="D24" i="12"/>
  <c r="D24" i="14"/>
  <c r="D24" i="13"/>
  <c r="D24" i="16"/>
  <c r="D24" i="19"/>
  <c r="D24" i="22"/>
  <c r="D24" i="15"/>
  <c r="D24" i="17"/>
  <c r="D24" i="21"/>
  <c r="D24" i="20"/>
  <c r="D24" i="18"/>
  <c r="E22" i="6" l="1"/>
  <c r="E23" i="6" l="1"/>
  <c r="E22" i="12"/>
  <c r="E22" i="18"/>
  <c r="E22" i="19"/>
  <c r="E22" i="1"/>
  <c r="E22" i="7"/>
  <c r="E22" i="17"/>
  <c r="E22" i="22"/>
  <c r="E22" i="16"/>
  <c r="E22" i="9"/>
  <c r="E22" i="10"/>
  <c r="E22" i="21"/>
  <c r="E22" i="15"/>
  <c r="E22" i="8"/>
  <c r="E22" i="13"/>
  <c r="E22" i="14"/>
  <c r="E22" i="20"/>
  <c r="E23" i="19" l="1"/>
  <c r="E23" i="18"/>
  <c r="E23" i="10"/>
  <c r="E23" i="12"/>
  <c r="E23" i="9"/>
  <c r="E23" i="16"/>
  <c r="E23" i="13"/>
  <c r="E23" i="17"/>
  <c r="E23" i="21"/>
  <c r="E23" i="14"/>
  <c r="E23" i="8"/>
  <c r="E23" i="7"/>
  <c r="E23" i="20"/>
  <c r="E23" i="22"/>
  <c r="E23" i="1"/>
  <c r="E23" i="15"/>
  <c r="E21" i="6" l="1"/>
  <c r="C24" i="6"/>
  <c r="E24" i="6" s="1"/>
  <c r="E21" i="22" l="1"/>
  <c r="C24" i="22"/>
  <c r="E24" i="22" s="1"/>
  <c r="E21" i="13"/>
  <c r="C24" i="13"/>
  <c r="E24" i="13" s="1"/>
  <c r="E21" i="17"/>
  <c r="C24" i="17"/>
  <c r="E24" i="17" s="1"/>
  <c r="E21" i="7"/>
  <c r="C24" i="7"/>
  <c r="E24" i="7" s="1"/>
  <c r="E21" i="15"/>
  <c r="C24" i="15"/>
  <c r="E24" i="15" s="1"/>
  <c r="E21" i="1"/>
  <c r="C24" i="1"/>
  <c r="E24" i="1" s="1"/>
  <c r="E21" i="21"/>
  <c r="C24" i="21"/>
  <c r="E24" i="21" s="1"/>
  <c r="E21" i="19"/>
  <c r="C24" i="19"/>
  <c r="E24" i="19" s="1"/>
  <c r="E21" i="10"/>
  <c r="C24" i="10"/>
  <c r="E24" i="10" s="1"/>
  <c r="E21" i="18"/>
  <c r="C24" i="18"/>
  <c r="E24" i="18" s="1"/>
  <c r="E21" i="14"/>
  <c r="C24" i="14"/>
  <c r="E24" i="14" s="1"/>
  <c r="E21" i="9"/>
  <c r="C24" i="9"/>
  <c r="E24" i="9" s="1"/>
  <c r="E21" i="12"/>
  <c r="C24" i="12"/>
  <c r="E24" i="12" s="1"/>
  <c r="E21" i="8"/>
  <c r="C24" i="8"/>
  <c r="E24" i="8" s="1"/>
  <c r="E21" i="16"/>
  <c r="C24" i="16"/>
  <c r="E24" i="16" s="1"/>
  <c r="E21" i="20"/>
  <c r="C24" i="20"/>
  <c r="E24" i="20" s="1"/>
</calcChain>
</file>

<file path=xl/sharedStrings.xml><?xml version="1.0" encoding="utf-8"?>
<sst xmlns="http://schemas.openxmlformats.org/spreadsheetml/2006/main" count="2959" uniqueCount="106">
  <si>
    <t>Andalucía</t>
  </si>
  <si>
    <t>Com. Valenciana</t>
  </si>
  <si>
    <t>Aragón</t>
  </si>
  <si>
    <t>Extremadura</t>
  </si>
  <si>
    <t>Principado de Asturias</t>
  </si>
  <si>
    <t>Galicia</t>
  </si>
  <si>
    <t>Balears, Illes</t>
  </si>
  <si>
    <t>Madrid, Comunidad de</t>
  </si>
  <si>
    <t>Canarias</t>
  </si>
  <si>
    <t>Murcia, Región de</t>
  </si>
  <si>
    <t>Cantabria</t>
  </si>
  <si>
    <t>Navarra, Comunidad Foral de</t>
  </si>
  <si>
    <t>Castilla y León</t>
  </si>
  <si>
    <t>País Vasco</t>
  </si>
  <si>
    <t>Castilla - La Mancha</t>
  </si>
  <si>
    <t>Rioja, La</t>
  </si>
  <si>
    <t>Cataluña</t>
  </si>
  <si>
    <t>VÍCTIMAS</t>
  </si>
  <si>
    <t>Víctimas Españolas</t>
  </si>
  <si>
    <t>Víctimas Extranjeras</t>
  </si>
  <si>
    <t>% Extranjeras entre las víctimas</t>
  </si>
  <si>
    <t>% Extranjeras entre las Renuncias</t>
  </si>
  <si>
    <t>DENUNCIAS RECIBIDAS - TOTAL</t>
  </si>
  <si>
    <t>RENUNCIAS (La victima se acoge a la dispensa a la  obligacion de declarar como testigo)</t>
  </si>
  <si>
    <t>Renuncias por Española</t>
  </si>
  <si>
    <t>Renuncias por Extranjera</t>
  </si>
  <si>
    <t>Víctimas de Violencia de Género cada 10.000 Mujeres</t>
  </si>
  <si>
    <t>Incoadas</t>
  </si>
  <si>
    <t>Adoptadas</t>
  </si>
  <si>
    <t>Inadmitidas</t>
  </si>
  <si>
    <t>Denegadas</t>
  </si>
  <si>
    <t>Sobreseimientos libres</t>
  </si>
  <si>
    <t xml:space="preserve">Sobreseimientos provisionales </t>
  </si>
  <si>
    <t>Sentencias Condenatorias</t>
  </si>
  <si>
    <t>Sentencias Absolutorias</t>
  </si>
  <si>
    <t>Elevación</t>
  </si>
  <si>
    <t>Porcentaje Sentencias Condenatorias</t>
  </si>
  <si>
    <t>Porcentaje Terminacion por SP</t>
  </si>
  <si>
    <t>Personas enjuiciadas</t>
  </si>
  <si>
    <t>% condenas entre los españoles enjuiciados</t>
  </si>
  <si>
    <t>% condenas entre los extranjeros enjuiciados</t>
  </si>
  <si>
    <t>Condenado Español</t>
  </si>
  <si>
    <t>Condenado Extranjero</t>
  </si>
  <si>
    <t>Sumarios</t>
  </si>
  <si>
    <t>ASUNTOS PENALES</t>
  </si>
  <si>
    <t>Diligencia Urgentes</t>
  </si>
  <si>
    <t>Diligencia Previas</t>
  </si>
  <si>
    <t>Procedimientos abreviados</t>
  </si>
  <si>
    <t>Juicios sobre delitos leves</t>
  </si>
  <si>
    <t xml:space="preserve">Procesos por aceptacion de decreto </t>
  </si>
  <si>
    <t>Ley Orgánica 5/95 Jurado</t>
  </si>
  <si>
    <t>Por Sententencia Condenatoria 
con conformidad</t>
  </si>
  <si>
    <t>Por Sententencia Condenatoria 
sin conformidad</t>
  </si>
  <si>
    <t>Sentencia Absolutoria</t>
  </si>
  <si>
    <t>Porcentaje de Sentencias condenatorias</t>
  </si>
  <si>
    <t>Asuntos Total</t>
  </si>
  <si>
    <t>Procedimientos Abreviados</t>
  </si>
  <si>
    <t>Diligencias Urgentes</t>
  </si>
  <si>
    <t>EVOLUCIÓN</t>
  </si>
  <si>
    <t>Sumario</t>
  </si>
  <si>
    <t>Proc.Abrev.</t>
  </si>
  <si>
    <t>Proc.Jurado</t>
  </si>
  <si>
    <t>TOTAL</t>
  </si>
  <si>
    <t>Condenatorias</t>
  </si>
  <si>
    <t>Absolutorias</t>
  </si>
  <si>
    <t>Sobreseimiento Libre</t>
  </si>
  <si>
    <t>Sobreseimiento Provisional</t>
  </si>
  <si>
    <t>Otras</t>
  </si>
  <si>
    <t>Total</t>
  </si>
  <si>
    <t>Juicios sobre Delitos Leves</t>
  </si>
  <si>
    <t>Juicios de Faltas</t>
  </si>
  <si>
    <t>Estimatorios Sentencias Condenatorias</t>
  </si>
  <si>
    <t>Estimatorios Sentencias Absolutorias</t>
  </si>
  <si>
    <t>Desestimatorios Sentencias Condenatorias</t>
  </si>
  <si>
    <t>Desestimatorios Sentencias Absolutorias</t>
  </si>
  <si>
    <t>Por Otras Causas</t>
  </si>
  <si>
    <t>Porcentaje Estimación Recursos contra Sentencias Condenatorias</t>
  </si>
  <si>
    <t>Porcentaje Estimación Recursos contra Sentencias Absolutorias</t>
  </si>
  <si>
    <t>Procedimientos Jurado</t>
  </si>
  <si>
    <t>RECURSOS (APELACIONES DE SENTENCIAS)</t>
  </si>
  <si>
    <t>Juicios por Deliltos Leves</t>
  </si>
  <si>
    <t>PROCESOS PRIMERA INSTANCIA  Total</t>
  </si>
  <si>
    <t>Sentencias Con imposicion Medidas por delitos VG</t>
  </si>
  <si>
    <t>Sentencias Sin imposicion Medidas por delitos VG</t>
  </si>
  <si>
    <t>TOTAL Sentencias Por delitos VG</t>
  </si>
  <si>
    <t>Sentencias previa conformidad por delito VG</t>
  </si>
  <si>
    <t>Español</t>
  </si>
  <si>
    <t>Extranjero</t>
  </si>
  <si>
    <t>CON IMPOSICIÓN DE MEDIDAS</t>
  </si>
  <si>
    <t>Total Menores Enjuiciados</t>
  </si>
  <si>
    <t>SIN IMPOSICION DE  MEDIDAS</t>
  </si>
  <si>
    <t>Registrados</t>
  </si>
  <si>
    <t>Resueltos</t>
  </si>
  <si>
    <t>Pendientes al finalizar</t>
  </si>
  <si>
    <t>Confirmaciones en Apelación P.Delito</t>
  </si>
  <si>
    <t>Revocaciones en Apelación P.Delito</t>
  </si>
  <si>
    <t>Anulaciones en Apelación P.Delito</t>
  </si>
  <si>
    <t>Porcentaje Confirmaciones P.Delitos</t>
  </si>
  <si>
    <t>% condenados entre los  enjuiciados</t>
  </si>
  <si>
    <t>Evolución</t>
  </si>
  <si>
    <t>Víctimas Españolas menores</t>
  </si>
  <si>
    <t>Víctimas Extranjeras menores</t>
  </si>
  <si>
    <t>4º Trimestre 2025</t>
  </si>
  <si>
    <t>4º trimestre 2024</t>
  </si>
  <si>
    <t>4º trimestre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</si>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</sst>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4"/>
      <color theme="0"/>
      <name val="Verdana"/>
      <family val="2"/>
    </font>
    <font>
      <b/>
      <sz val="18"/>
      <color theme="4"/>
      <name val="Calibri"/>
      <family val="2"/>
      <scheme val="minor"/>
    </font>
    <font>
      <b/>
      <sz val="10"/>
      <color theme="4"/>
      <name val="Verdana"/>
      <family val="2"/>
    </font>
    <font>
      <b/>
      <sz val="11"/>
      <color theme="4"/>
      <name val="Verdana"/>
      <family val="2"/>
    </font>
    <font>
      <sz val="11"/>
      <color theme="1"/>
      <name val="Verdana"/>
      <family val="2"/>
    </font>
    <font>
      <b/>
      <sz val="11"/>
      <color theme="3"/>
      <name val="Verdana"/>
      <family val="2"/>
    </font>
    <font>
      <b/>
      <sz val="11"/>
      <color rgb="FF4F81BD"/>
      <name val="Verdana"/>
      <family val="2"/>
    </font>
    <font>
      <b/>
      <sz val="16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/>
      <top/>
      <bottom style="medium">
        <color rgb="FFDCE6F1"/>
      </bottom>
      <diagonal/>
    </border>
    <border>
      <left style="thin">
        <color theme="0"/>
      </left>
      <right/>
      <top/>
      <bottom style="medium">
        <color theme="4" tint="0.79995117038483843"/>
      </bottom>
      <diagonal/>
    </border>
    <border>
      <left/>
      <right style="thin">
        <color theme="0"/>
      </right>
      <top/>
      <bottom style="medium">
        <color theme="4" tint="0.79995117038483843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left" vertical="center"/>
    </xf>
    <xf numFmtId="0" fontId="6" fillId="0" borderId="4" xfId="0" applyFont="1" applyBorder="1" applyAlignment="1" applyProtection="1">
      <alignment horizontal="left" vertical="center" wrapText="1"/>
      <protection locked="0"/>
    </xf>
    <xf numFmtId="3" fontId="7" fillId="0" borderId="4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>
      <alignment horizontal="center" vertical="center" wrapText="1"/>
    </xf>
    <xf numFmtId="0" fontId="0" fillId="4" borderId="0" xfId="0" applyFill="1"/>
    <xf numFmtId="3" fontId="7" fillId="0" borderId="7" xfId="0" applyNumberFormat="1" applyFont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0" fillId="0" borderId="0" xfId="0" applyNumberFormat="1"/>
    <xf numFmtId="10" fontId="0" fillId="0" borderId="0" xfId="0" applyNumberFormat="1"/>
    <xf numFmtId="0" fontId="8" fillId="0" borderId="4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6" borderId="0" xfId="0" applyFill="1"/>
    <xf numFmtId="0" fontId="4" fillId="0" borderId="1" xfId="1" applyFont="1" applyBorder="1" applyAlignment="1">
      <alignment horizontal="left" vertical="center" indent="6"/>
    </xf>
    <xf numFmtId="0" fontId="4" fillId="0" borderId="2" xfId="1" applyFont="1" applyBorder="1" applyAlignment="1">
      <alignment horizontal="left" vertical="center" indent="6"/>
    </xf>
    <xf numFmtId="0" fontId="4" fillId="0" borderId="3" xfId="1" applyFont="1" applyBorder="1" applyAlignment="1">
      <alignment horizontal="left" vertical="center" indent="6"/>
    </xf>
    <xf numFmtId="0" fontId="3" fillId="2" borderId="0" xfId="1" applyFont="1" applyFill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104774</xdr:rowOff>
    </xdr:from>
    <xdr:to>
      <xdr:col>18</xdr:col>
      <xdr:colOff>723900</xdr:colOff>
      <xdr:row>7</xdr:row>
      <xdr:rowOff>57149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1525" y="104774"/>
          <a:ext cx="13668375" cy="13430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informe sobre violencia de género</a:t>
          </a:r>
          <a:endParaRPr lang="es-ES" sz="1100" b="1" i="0" u="none" strike="noStrike" cap="non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endParaRPr lang="es-ES" sz="1100" b="1" i="0" u="none" strike="noStrike" cap="non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T.S.J.</a:t>
          </a:r>
        </a:p>
      </xdr:txBody>
    </xdr:sp>
    <xdr:clientData/>
  </xdr:twoCellAnchor>
  <xdr:twoCellAnchor editAs="oneCell">
    <xdr:from>
      <xdr:col>1</xdr:col>
      <xdr:colOff>95250</xdr:colOff>
      <xdr:row>0</xdr:row>
      <xdr:rowOff>161924</xdr:rowOff>
    </xdr:from>
    <xdr:to>
      <xdr:col>2</xdr:col>
      <xdr:colOff>243514</xdr:colOff>
      <xdr:row>7</xdr:row>
      <xdr:rowOff>19050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57250" y="161924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19</xdr:col>
      <xdr:colOff>476250</xdr:colOff>
      <xdr:row>1</xdr:row>
      <xdr:rowOff>0</xdr:rowOff>
    </xdr:from>
    <xdr:to>
      <xdr:col>20</xdr:col>
      <xdr:colOff>495300</xdr:colOff>
      <xdr:row>5</xdr:row>
      <xdr:rowOff>171450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90500"/>
          <a:ext cx="857250" cy="971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Cataluña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28575</xdr:rowOff>
    </xdr:from>
    <xdr:to>
      <xdr:col>10</xdr:col>
      <xdr:colOff>237748</xdr:colOff>
      <xdr:row>30</xdr:row>
      <xdr:rowOff>38100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866773" y="60483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57150</xdr:colOff>
      <xdr:row>38</xdr:row>
      <xdr:rowOff>9525</xdr:rowOff>
    </xdr:from>
    <xdr:to>
      <xdr:col>10</xdr:col>
      <xdr:colOff>266325</xdr:colOff>
      <xdr:row>39</xdr:row>
      <xdr:rowOff>142800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95350" y="86963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9524</xdr:colOff>
      <xdr:row>52</xdr:row>
      <xdr:rowOff>19050</xdr:rowOff>
    </xdr:from>
    <xdr:to>
      <xdr:col>10</xdr:col>
      <xdr:colOff>218699</xdr:colOff>
      <xdr:row>53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847724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85725</xdr:rowOff>
    </xdr:from>
    <xdr:to>
      <xdr:col>10</xdr:col>
      <xdr:colOff>209175</xdr:colOff>
      <xdr:row>66</xdr:row>
      <xdr:rowOff>57150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838200" y="14973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9525</xdr:colOff>
      <xdr:row>93</xdr:row>
      <xdr:rowOff>123825</xdr:rowOff>
    </xdr:from>
    <xdr:to>
      <xdr:col>10</xdr:col>
      <xdr:colOff>218700</xdr:colOff>
      <xdr:row>95</xdr:row>
      <xdr:rowOff>95250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847725" y="219932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106</xdr:row>
      <xdr:rowOff>76200</xdr:rowOff>
    </xdr:from>
    <xdr:to>
      <xdr:col>10</xdr:col>
      <xdr:colOff>247275</xdr:colOff>
      <xdr:row>108</xdr:row>
      <xdr:rowOff>47625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876300" y="2494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800100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800100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28575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838200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800100</xdr:colOff>
      <xdr:row>171</xdr:row>
      <xdr:rowOff>133350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800100" y="39309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47625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838200" y="423481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819150</xdr:colOff>
      <xdr:row>201</xdr:row>
      <xdr:rowOff>38100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819150" y="45281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819150</xdr:colOff>
      <xdr:row>215</xdr:row>
      <xdr:rowOff>19050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/>
      </xdr:nvSpPr>
      <xdr:spPr>
        <a:xfrm>
          <a:off x="819150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151</xdr:row>
      <xdr:rowOff>76200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/>
      </xdr:nvSpPr>
      <xdr:spPr>
        <a:xfrm>
          <a:off x="847725" y="346995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Com. Valenciana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0</xdr:col>
      <xdr:colOff>838198</xdr:colOff>
      <xdr:row>26</xdr:row>
      <xdr:rowOff>38100</xdr:rowOff>
    </xdr:from>
    <xdr:to>
      <xdr:col>10</xdr:col>
      <xdr:colOff>209173</xdr:colOff>
      <xdr:row>30</xdr:row>
      <xdr:rowOff>47625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838198" y="60579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809625</xdr:colOff>
      <xdr:row>37</xdr:row>
      <xdr:rowOff>152400</xdr:rowOff>
    </xdr:from>
    <xdr:to>
      <xdr:col>10</xdr:col>
      <xdr:colOff>180600</xdr:colOff>
      <xdr:row>39</xdr:row>
      <xdr:rowOff>123750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09625" y="86772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19050</xdr:rowOff>
    </xdr:from>
    <xdr:to>
      <xdr:col>10</xdr:col>
      <xdr:colOff>199649</xdr:colOff>
      <xdr:row>53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828674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64</xdr:row>
      <xdr:rowOff>0</xdr:rowOff>
    </xdr:from>
    <xdr:to>
      <xdr:col>10</xdr:col>
      <xdr:colOff>228225</xdr:colOff>
      <xdr:row>65</xdr:row>
      <xdr:rowOff>133350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857250" y="14887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28575</xdr:colOff>
      <xdr:row>94</xdr:row>
      <xdr:rowOff>28575</xdr:rowOff>
    </xdr:from>
    <xdr:to>
      <xdr:col>10</xdr:col>
      <xdr:colOff>237750</xdr:colOff>
      <xdr:row>96</xdr:row>
      <xdr:rowOff>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866775" y="22059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9525</xdr:rowOff>
    </xdr:from>
    <xdr:to>
      <xdr:col>10</xdr:col>
      <xdr:colOff>199650</xdr:colOff>
      <xdr:row>107</xdr:row>
      <xdr:rowOff>142875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828675" y="24879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809625</xdr:colOff>
      <xdr:row>136</xdr:row>
      <xdr:rowOff>28575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809625" y="30832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9525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857250" y="36633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9525</xdr:colOff>
      <xdr:row>172</xdr:row>
      <xdr:rowOff>38100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847725" y="39462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0</xdr:col>
      <xdr:colOff>819150</xdr:colOff>
      <xdr:row>186</xdr:row>
      <xdr:rowOff>57150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81915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19050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838200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809625</xdr:colOff>
      <xdr:row>214</xdr:row>
      <xdr:rowOff>152400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/>
      </xdr:nvSpPr>
      <xdr:spPr>
        <a:xfrm>
          <a:off x="809625" y="48453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19050</xdr:colOff>
      <xdr:row>150</xdr:row>
      <xdr:rowOff>152400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/>
      </xdr:nvSpPr>
      <xdr:spPr>
        <a:xfrm>
          <a:off x="857250" y="345948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95250</xdr:rowOff>
    </xdr:from>
    <xdr:to>
      <xdr:col>10</xdr:col>
      <xdr:colOff>237748</xdr:colOff>
      <xdr:row>30</xdr:row>
      <xdr:rowOff>104775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866773" y="611505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47625</xdr:rowOff>
    </xdr:from>
    <xdr:to>
      <xdr:col>10</xdr:col>
      <xdr:colOff>228225</xdr:colOff>
      <xdr:row>40</xdr:row>
      <xdr:rowOff>18975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857250" y="87344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28575</xdr:rowOff>
    </xdr:from>
    <xdr:to>
      <xdr:col>10</xdr:col>
      <xdr:colOff>199649</xdr:colOff>
      <xdr:row>54</xdr:row>
      <xdr:rowOff>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828674" y="12049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64</xdr:row>
      <xdr:rowOff>76200</xdr:rowOff>
    </xdr:from>
    <xdr:to>
      <xdr:col>10</xdr:col>
      <xdr:colOff>256800</xdr:colOff>
      <xdr:row>66</xdr:row>
      <xdr:rowOff>47625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885825" y="149637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28575</xdr:colOff>
      <xdr:row>94</xdr:row>
      <xdr:rowOff>19050</xdr:rowOff>
    </xdr:from>
    <xdr:to>
      <xdr:col>10</xdr:col>
      <xdr:colOff>237750</xdr:colOff>
      <xdr:row>95</xdr:row>
      <xdr:rowOff>152400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>
          <a:off x="866775" y="22050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9525</xdr:colOff>
      <xdr:row>105</xdr:row>
      <xdr:rowOff>152400</xdr:rowOff>
    </xdr:from>
    <xdr:to>
      <xdr:col>10</xdr:col>
      <xdr:colOff>218700</xdr:colOff>
      <xdr:row>107</xdr:row>
      <xdr:rowOff>123825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>
          <a:off x="847725" y="24860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19050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/>
      </xdr:nvSpPr>
      <xdr:spPr>
        <a:xfrm>
          <a:off x="847725" y="30822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38100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/>
      </xdr:nvSpPr>
      <xdr:spPr>
        <a:xfrm>
          <a:off x="847725" y="366617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57150</xdr:colOff>
      <xdr:row>172</xdr:row>
      <xdr:rowOff>47625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/>
      </xdr:nvSpPr>
      <xdr:spPr>
        <a:xfrm>
          <a:off x="895350" y="39471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57150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/>
      </xdr:nvSpPr>
      <xdr:spPr>
        <a:xfrm>
          <a:off x="83820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47625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/>
      </xdr:nvSpPr>
      <xdr:spPr>
        <a:xfrm>
          <a:off x="857250" y="45291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828675</xdr:colOff>
      <xdr:row>215</xdr:row>
      <xdr:rowOff>47625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/>
      </xdr:nvSpPr>
      <xdr:spPr>
        <a:xfrm>
          <a:off x="828675" y="48529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28575</xdr:colOff>
      <xdr:row>150</xdr:row>
      <xdr:rowOff>142875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/>
      </xdr:nvSpPr>
      <xdr:spPr>
        <a:xfrm>
          <a:off x="866775" y="345852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4" name="23 Rectángulo redondeado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Extremadura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19048</xdr:colOff>
      <xdr:row>26</xdr:row>
      <xdr:rowOff>19050</xdr:rowOff>
    </xdr:from>
    <xdr:to>
      <xdr:col>10</xdr:col>
      <xdr:colOff>228223</xdr:colOff>
      <xdr:row>30</xdr:row>
      <xdr:rowOff>28575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857248" y="603885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9525</xdr:rowOff>
    </xdr:from>
    <xdr:to>
      <xdr:col>10</xdr:col>
      <xdr:colOff>209175</xdr:colOff>
      <xdr:row>39</xdr:row>
      <xdr:rowOff>142800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838200" y="86963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19049</xdr:colOff>
      <xdr:row>52</xdr:row>
      <xdr:rowOff>0</xdr:rowOff>
    </xdr:from>
    <xdr:to>
      <xdr:col>10</xdr:col>
      <xdr:colOff>228224</xdr:colOff>
      <xdr:row>53</xdr:row>
      <xdr:rowOff>133350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857249" y="12020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63</xdr:row>
      <xdr:rowOff>133350</xdr:rowOff>
    </xdr:from>
    <xdr:to>
      <xdr:col>10</xdr:col>
      <xdr:colOff>247275</xdr:colOff>
      <xdr:row>65</xdr:row>
      <xdr:rowOff>76200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876300" y="1483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819150</xdr:colOff>
      <xdr:row>94</xdr:row>
      <xdr:rowOff>19050</xdr:rowOff>
    </xdr:from>
    <xdr:to>
      <xdr:col>10</xdr:col>
      <xdr:colOff>190125</xdr:colOff>
      <xdr:row>95</xdr:row>
      <xdr:rowOff>152400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819150" y="22050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106</xdr:row>
      <xdr:rowOff>66675</xdr:rowOff>
    </xdr:from>
    <xdr:to>
      <xdr:col>10</xdr:col>
      <xdr:colOff>256800</xdr:colOff>
      <xdr:row>108</xdr:row>
      <xdr:rowOff>38100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885825" y="24936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9525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83820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47625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857250" y="36671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9525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838200" y="39433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185</xdr:row>
      <xdr:rowOff>133350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838200" y="42271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66675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847725" y="4531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828675</xdr:colOff>
      <xdr:row>215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82867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150</xdr:row>
      <xdr:rowOff>142875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/>
      </xdr:nvSpPr>
      <xdr:spPr>
        <a:xfrm>
          <a:off x="847725" y="345852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Galicia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85723</xdr:colOff>
      <xdr:row>26</xdr:row>
      <xdr:rowOff>0</xdr:rowOff>
    </xdr:from>
    <xdr:to>
      <xdr:col>10</xdr:col>
      <xdr:colOff>294898</xdr:colOff>
      <xdr:row>30</xdr:row>
      <xdr:rowOff>9525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923923" y="60198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66675</xdr:rowOff>
    </xdr:from>
    <xdr:to>
      <xdr:col>10</xdr:col>
      <xdr:colOff>209175</xdr:colOff>
      <xdr:row>40</xdr:row>
      <xdr:rowOff>38025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838200" y="87534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57149</xdr:colOff>
      <xdr:row>52</xdr:row>
      <xdr:rowOff>9525</xdr:rowOff>
    </xdr:from>
    <xdr:to>
      <xdr:col>10</xdr:col>
      <xdr:colOff>266324</xdr:colOff>
      <xdr:row>53</xdr:row>
      <xdr:rowOff>142875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895349" y="12030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28575</xdr:colOff>
      <xdr:row>63</xdr:row>
      <xdr:rowOff>114300</xdr:rowOff>
    </xdr:from>
    <xdr:to>
      <xdr:col>10</xdr:col>
      <xdr:colOff>237750</xdr:colOff>
      <xdr:row>65</xdr:row>
      <xdr:rowOff>57150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/>
      </xdr:nvSpPr>
      <xdr:spPr>
        <a:xfrm>
          <a:off x="866775" y="14811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57150</xdr:rowOff>
    </xdr:from>
    <xdr:to>
      <xdr:col>10</xdr:col>
      <xdr:colOff>228225</xdr:colOff>
      <xdr:row>96</xdr:row>
      <xdr:rowOff>28575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857250" y="22088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106</xdr:row>
      <xdr:rowOff>28575</xdr:rowOff>
    </xdr:from>
    <xdr:to>
      <xdr:col>10</xdr:col>
      <xdr:colOff>247275</xdr:colOff>
      <xdr:row>108</xdr:row>
      <xdr:rowOff>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/>
      </xdr:nvSpPr>
      <xdr:spPr>
        <a:xfrm>
          <a:off x="876300" y="248983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57150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819150" y="3086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28575</xdr:colOff>
      <xdr:row>160</xdr:row>
      <xdr:rowOff>152400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/>
      </xdr:nvSpPr>
      <xdr:spPr>
        <a:xfrm>
          <a:off x="866775" y="365950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19050</xdr:colOff>
      <xdr:row>171</xdr:row>
      <xdr:rowOff>228600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/>
      </xdr:nvSpPr>
      <xdr:spPr>
        <a:xfrm>
          <a:off x="857250" y="39404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0</xdr:col>
      <xdr:colOff>819150</xdr:colOff>
      <xdr:row>186</xdr:row>
      <xdr:rowOff>38100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/>
      </xdr:nvSpPr>
      <xdr:spPr>
        <a:xfrm>
          <a:off x="819150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38100</xdr:colOff>
      <xdr:row>200</xdr:row>
      <xdr:rowOff>152400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/>
      </xdr:nvSpPr>
      <xdr:spPr>
        <a:xfrm>
          <a:off x="876300" y="452151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47625</xdr:colOff>
      <xdr:row>215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/>
      </xdr:nvSpPr>
      <xdr:spPr>
        <a:xfrm>
          <a:off x="88582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38100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/>
      </xdr:nvSpPr>
      <xdr:spPr>
        <a:xfrm>
          <a:off x="838200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Madrid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66675</xdr:rowOff>
    </xdr:from>
    <xdr:to>
      <xdr:col>10</xdr:col>
      <xdr:colOff>218698</xdr:colOff>
      <xdr:row>30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847723" y="60864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38</xdr:row>
      <xdr:rowOff>19050</xdr:rowOff>
    </xdr:from>
    <xdr:to>
      <xdr:col>10</xdr:col>
      <xdr:colOff>237750</xdr:colOff>
      <xdr:row>39</xdr:row>
      <xdr:rowOff>152325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866775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51</xdr:row>
      <xdr:rowOff>142875</xdr:rowOff>
    </xdr:from>
    <xdr:to>
      <xdr:col>10</xdr:col>
      <xdr:colOff>199649</xdr:colOff>
      <xdr:row>53</xdr:row>
      <xdr:rowOff>114300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828674" y="12001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64</xdr:row>
      <xdr:rowOff>85725</xdr:rowOff>
    </xdr:from>
    <xdr:to>
      <xdr:col>10</xdr:col>
      <xdr:colOff>190125</xdr:colOff>
      <xdr:row>66</xdr:row>
      <xdr:rowOff>57150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/>
      </xdr:nvSpPr>
      <xdr:spPr>
        <a:xfrm>
          <a:off x="819150" y="14973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47625</xdr:rowOff>
    </xdr:from>
    <xdr:to>
      <xdr:col>10</xdr:col>
      <xdr:colOff>209175</xdr:colOff>
      <xdr:row>96</xdr:row>
      <xdr:rowOff>19050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/>
      </xdr:nvSpPr>
      <xdr:spPr>
        <a:xfrm>
          <a:off x="838200" y="22078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106</xdr:row>
      <xdr:rowOff>66675</xdr:rowOff>
    </xdr:from>
    <xdr:to>
      <xdr:col>10</xdr:col>
      <xdr:colOff>190125</xdr:colOff>
      <xdr:row>108</xdr:row>
      <xdr:rowOff>38100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/>
      </xdr:nvSpPr>
      <xdr:spPr>
        <a:xfrm>
          <a:off x="819150" y="24936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9525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/>
      </xdr:nvSpPr>
      <xdr:spPr>
        <a:xfrm>
          <a:off x="847725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161</xdr:row>
      <xdr:rowOff>28575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/>
      </xdr:nvSpPr>
      <xdr:spPr>
        <a:xfrm>
          <a:off x="876300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19050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/>
      </xdr:nvSpPr>
      <xdr:spPr>
        <a:xfrm>
          <a:off x="838200" y="39443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85725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/>
      </xdr:nvSpPr>
      <xdr:spPr>
        <a:xfrm>
          <a:off x="838200" y="423862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200</xdr:row>
      <xdr:rowOff>123825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/>
      </xdr:nvSpPr>
      <xdr:spPr>
        <a:xfrm>
          <a:off x="838200" y="45186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1</xdr:col>
      <xdr:colOff>9525</xdr:colOff>
      <xdr:row>214</xdr:row>
      <xdr:rowOff>104775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/>
      </xdr:nvSpPr>
      <xdr:spPr>
        <a:xfrm>
          <a:off x="847725" y="484060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819150</xdr:colOff>
      <xdr:row>151</xdr:row>
      <xdr:rowOff>38100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/>
      </xdr:nvSpPr>
      <xdr:spPr>
        <a:xfrm>
          <a:off x="819150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Murcia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85725</xdr:rowOff>
    </xdr:from>
    <xdr:to>
      <xdr:col>10</xdr:col>
      <xdr:colOff>237748</xdr:colOff>
      <xdr:row>30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866773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819150</xdr:colOff>
      <xdr:row>38</xdr:row>
      <xdr:rowOff>19050</xdr:rowOff>
    </xdr:from>
    <xdr:to>
      <xdr:col>10</xdr:col>
      <xdr:colOff>190125</xdr:colOff>
      <xdr:row>39</xdr:row>
      <xdr:rowOff>152325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819150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38099</xdr:colOff>
      <xdr:row>52</xdr:row>
      <xdr:rowOff>28575</xdr:rowOff>
    </xdr:from>
    <xdr:to>
      <xdr:col>10</xdr:col>
      <xdr:colOff>247274</xdr:colOff>
      <xdr:row>54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876299" y="12049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19050</xdr:rowOff>
    </xdr:from>
    <xdr:to>
      <xdr:col>10</xdr:col>
      <xdr:colOff>209175</xdr:colOff>
      <xdr:row>65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>
          <a:off x="838200" y="14906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828675</xdr:colOff>
      <xdr:row>94</xdr:row>
      <xdr:rowOff>9525</xdr:rowOff>
    </xdr:from>
    <xdr:to>
      <xdr:col>10</xdr:col>
      <xdr:colOff>199650</xdr:colOff>
      <xdr:row>95</xdr:row>
      <xdr:rowOff>142875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/>
      </xdr:nvSpPr>
      <xdr:spPr>
        <a:xfrm>
          <a:off x="828675" y="22040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106</xdr:row>
      <xdr:rowOff>19050</xdr:rowOff>
    </xdr:from>
    <xdr:to>
      <xdr:col>10</xdr:col>
      <xdr:colOff>256800</xdr:colOff>
      <xdr:row>107</xdr:row>
      <xdr:rowOff>152400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/>
      </xdr:nvSpPr>
      <xdr:spPr>
        <a:xfrm>
          <a:off x="885825" y="24888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47625</xdr:colOff>
      <xdr:row>136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/>
      </xdr:nvSpPr>
      <xdr:spPr>
        <a:xfrm>
          <a:off x="885825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161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/>
      </xdr:nvSpPr>
      <xdr:spPr>
        <a:xfrm>
          <a:off x="876300" y="36623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19050</xdr:colOff>
      <xdr:row>172</xdr:row>
      <xdr:rowOff>19050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/>
      </xdr:nvSpPr>
      <xdr:spPr>
        <a:xfrm>
          <a:off x="857250" y="39443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57150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/>
      </xdr:nvSpPr>
      <xdr:spPr>
        <a:xfrm>
          <a:off x="83820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28575</xdr:colOff>
      <xdr:row>201</xdr:row>
      <xdr:rowOff>9525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/>
      </xdr:nvSpPr>
      <xdr:spPr>
        <a:xfrm>
          <a:off x="866775" y="45253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28575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/>
      </xdr:nvSpPr>
      <xdr:spPr>
        <a:xfrm>
          <a:off x="838200" y="48510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/>
      </xdr:nvSpPr>
      <xdr:spPr>
        <a:xfrm>
          <a:off x="838200" y="346233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Foral de Navarra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47625</xdr:rowOff>
    </xdr:from>
    <xdr:to>
      <xdr:col>10</xdr:col>
      <xdr:colOff>237748</xdr:colOff>
      <xdr:row>30</xdr:row>
      <xdr:rowOff>57150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866773" y="60674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47625</xdr:rowOff>
    </xdr:from>
    <xdr:to>
      <xdr:col>10</xdr:col>
      <xdr:colOff>209175</xdr:colOff>
      <xdr:row>40</xdr:row>
      <xdr:rowOff>18975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838200" y="87344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9525</xdr:rowOff>
    </xdr:from>
    <xdr:to>
      <xdr:col>10</xdr:col>
      <xdr:colOff>199649</xdr:colOff>
      <xdr:row>53</xdr:row>
      <xdr:rowOff>142875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828674" y="12030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64</xdr:row>
      <xdr:rowOff>19050</xdr:rowOff>
    </xdr:from>
    <xdr:to>
      <xdr:col>10</xdr:col>
      <xdr:colOff>228225</xdr:colOff>
      <xdr:row>65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/>
      </xdr:nvSpPr>
      <xdr:spPr>
        <a:xfrm>
          <a:off x="857250" y="14906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28575</xdr:rowOff>
    </xdr:from>
    <xdr:to>
      <xdr:col>10</xdr:col>
      <xdr:colOff>209175</xdr:colOff>
      <xdr:row>96</xdr:row>
      <xdr:rowOff>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/>
      </xdr:nvSpPr>
      <xdr:spPr>
        <a:xfrm>
          <a:off x="838200" y="22059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57150</xdr:rowOff>
    </xdr:from>
    <xdr:to>
      <xdr:col>10</xdr:col>
      <xdr:colOff>199650</xdr:colOff>
      <xdr:row>108</xdr:row>
      <xdr:rowOff>28575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/>
      </xdr:nvSpPr>
      <xdr:spPr>
        <a:xfrm>
          <a:off x="828675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136</xdr:row>
      <xdr:rowOff>9525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/>
      </xdr:nvSpPr>
      <xdr:spPr>
        <a:xfrm>
          <a:off x="85725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28575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/>
      </xdr:nvSpPr>
      <xdr:spPr>
        <a:xfrm>
          <a:off x="847725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9525</xdr:colOff>
      <xdr:row>172</xdr:row>
      <xdr:rowOff>9525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/>
      </xdr:nvSpPr>
      <xdr:spPr>
        <a:xfrm>
          <a:off x="847725" y="39433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9525</xdr:colOff>
      <xdr:row>186</xdr:row>
      <xdr:rowOff>38100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/>
      </xdr:nvSpPr>
      <xdr:spPr>
        <a:xfrm>
          <a:off x="847725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38100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SpPr/>
      </xdr:nvSpPr>
      <xdr:spPr>
        <a:xfrm>
          <a:off x="847725" y="45281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0</xdr:col>
      <xdr:colOff>828675</xdr:colOff>
      <xdr:row>215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SpPr/>
      </xdr:nvSpPr>
      <xdr:spPr>
        <a:xfrm>
          <a:off x="82867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150</xdr:row>
      <xdr:rowOff>171450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SpPr/>
      </xdr:nvSpPr>
      <xdr:spPr>
        <a:xfrm>
          <a:off x="838200" y="346138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Pais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Vasco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47625</xdr:rowOff>
    </xdr:from>
    <xdr:to>
      <xdr:col>10</xdr:col>
      <xdr:colOff>218698</xdr:colOff>
      <xdr:row>30</xdr:row>
      <xdr:rowOff>57150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847723" y="60674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38</xdr:row>
      <xdr:rowOff>28575</xdr:rowOff>
    </xdr:from>
    <xdr:to>
      <xdr:col>10</xdr:col>
      <xdr:colOff>218700</xdr:colOff>
      <xdr:row>39</xdr:row>
      <xdr:rowOff>161850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847725" y="87153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19049</xdr:colOff>
      <xdr:row>52</xdr:row>
      <xdr:rowOff>57150</xdr:rowOff>
    </xdr:from>
    <xdr:to>
      <xdr:col>10</xdr:col>
      <xdr:colOff>228224</xdr:colOff>
      <xdr:row>54</xdr:row>
      <xdr:rowOff>28575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/>
      </xdr:nvSpPr>
      <xdr:spPr>
        <a:xfrm>
          <a:off x="857249" y="120777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63</xdr:row>
      <xdr:rowOff>142875</xdr:rowOff>
    </xdr:from>
    <xdr:to>
      <xdr:col>10</xdr:col>
      <xdr:colOff>256800</xdr:colOff>
      <xdr:row>65</xdr:row>
      <xdr:rowOff>85725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/>
      </xdr:nvSpPr>
      <xdr:spPr>
        <a:xfrm>
          <a:off x="885825" y="14839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47625</xdr:colOff>
      <xdr:row>93</xdr:row>
      <xdr:rowOff>133350</xdr:rowOff>
    </xdr:from>
    <xdr:to>
      <xdr:col>10</xdr:col>
      <xdr:colOff>256800</xdr:colOff>
      <xdr:row>95</xdr:row>
      <xdr:rowOff>104775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/>
      </xdr:nvSpPr>
      <xdr:spPr>
        <a:xfrm>
          <a:off x="885825" y="22002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57150</xdr:colOff>
      <xdr:row>106</xdr:row>
      <xdr:rowOff>47625</xdr:rowOff>
    </xdr:from>
    <xdr:to>
      <xdr:col>10</xdr:col>
      <xdr:colOff>266325</xdr:colOff>
      <xdr:row>108</xdr:row>
      <xdr:rowOff>19050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/>
      </xdr:nvSpPr>
      <xdr:spPr>
        <a:xfrm>
          <a:off x="895350" y="249174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135</xdr:row>
      <xdr:rowOff>142875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857250" y="30784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160</xdr:row>
      <xdr:rowOff>171450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/>
      </xdr:nvSpPr>
      <xdr:spPr>
        <a:xfrm>
          <a:off x="876300" y="366141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28575</xdr:colOff>
      <xdr:row>171</xdr:row>
      <xdr:rowOff>200025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/>
      </xdr:nvSpPr>
      <xdr:spPr>
        <a:xfrm>
          <a:off x="866775" y="393763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38100</xdr:colOff>
      <xdr:row>186</xdr:row>
      <xdr:rowOff>47625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SpPr/>
      </xdr:nvSpPr>
      <xdr:spPr>
        <a:xfrm>
          <a:off x="876300" y="423481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0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SpPr/>
      </xdr:nvSpPr>
      <xdr:spPr>
        <a:xfrm>
          <a:off x="847725" y="45243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47625</xdr:colOff>
      <xdr:row>214</xdr:row>
      <xdr:rowOff>171450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/>
      </xdr:nvSpPr>
      <xdr:spPr>
        <a:xfrm>
          <a:off x="885825" y="484727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28575</xdr:colOff>
      <xdr:row>151</xdr:row>
      <xdr:rowOff>9525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/>
      </xdr:nvSpPr>
      <xdr:spPr>
        <a:xfrm>
          <a:off x="866775" y="346329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La Rioja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Andalucía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28675" y="1076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10</xdr:col>
      <xdr:colOff>209175</xdr:colOff>
      <xdr:row>65</xdr:row>
      <xdr:rowOff>133350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10</xdr:col>
      <xdr:colOff>209175</xdr:colOff>
      <xdr:row>81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10</xdr:col>
      <xdr:colOff>209175</xdr:colOff>
      <xdr:row>85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38200" y="1864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10</xdr:col>
      <xdr:colOff>209175</xdr:colOff>
      <xdr:row>95</xdr:row>
      <xdr:rowOff>133350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38200" y="21478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10</xdr:col>
      <xdr:colOff>209175</xdr:colOff>
      <xdr:row>107</xdr:row>
      <xdr:rowOff>133350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38200" y="24317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117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1534400" cy="333375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838200" y="33575625"/>
          <a:ext cx="11534400" cy="3333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Aragón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53</xdr:row>
      <xdr:rowOff>0</xdr:rowOff>
    </xdr:from>
    <xdr:to>
      <xdr:col>10</xdr:col>
      <xdr:colOff>209174</xdr:colOff>
      <xdr:row>54</xdr:row>
      <xdr:rowOff>133350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10</xdr:col>
      <xdr:colOff>209175</xdr:colOff>
      <xdr:row>66</xdr:row>
      <xdr:rowOff>133350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10</xdr:col>
      <xdr:colOff>209175</xdr:colOff>
      <xdr:row>82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10</xdr:col>
      <xdr:colOff>209175</xdr:colOff>
      <xdr:row>86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10</xdr:col>
      <xdr:colOff>209175</xdr:colOff>
      <xdr:row>96</xdr:row>
      <xdr:rowOff>133350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10</xdr:col>
      <xdr:colOff>209175</xdr:colOff>
      <xdr:row>108</xdr:row>
      <xdr:rowOff>133350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118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</a:t>
          </a:r>
        </a:p>
      </xdr:txBody>
    </xdr:sp>
    <xdr:clientData/>
  </xdr:oneCellAnchor>
  <xdr:oneCellAnchor>
    <xdr:from>
      <xdr:col>1</xdr:col>
      <xdr:colOff>0</xdr:colOff>
      <xdr:row>122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838200" y="26889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838200" y="3637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838200" y="39576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838200" y="4233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9525</xdr:rowOff>
    </xdr:from>
    <xdr:ext cx="11534400" cy="342900"/>
    <xdr:sp macro="" textlink="">
      <xdr:nvSpPr>
        <xdr:cNvPr id="24" name="23 Rectángulo redondeado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838200" y="33547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Principado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Asturias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10</xdr:col>
      <xdr:colOff>209175</xdr:colOff>
      <xdr:row>65</xdr:row>
      <xdr:rowOff>133350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10</xdr:col>
      <xdr:colOff>209175</xdr:colOff>
      <xdr:row>81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10</xdr:col>
      <xdr:colOff>209175</xdr:colOff>
      <xdr:row>85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10</xdr:col>
      <xdr:colOff>209175</xdr:colOff>
      <xdr:row>95</xdr:row>
      <xdr:rowOff>133350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10</xdr:col>
      <xdr:colOff>209175</xdr:colOff>
      <xdr:row>107</xdr:row>
      <xdr:rowOff>133350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117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838200" y="26889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838200" y="3637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838200" y="39576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838200" y="4233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9525</xdr:rowOff>
    </xdr:from>
    <xdr:ext cx="11534400" cy="342900"/>
    <xdr:sp macro="" textlink="">
      <xdr:nvSpPr>
        <xdr:cNvPr id="25" name="24 Rectángulo redondeado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838200" y="33547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Illes Balears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0</xdr:col>
      <xdr:colOff>819148</xdr:colOff>
      <xdr:row>25</xdr:row>
      <xdr:rowOff>123825</xdr:rowOff>
    </xdr:from>
    <xdr:to>
      <xdr:col>10</xdr:col>
      <xdr:colOff>190123</xdr:colOff>
      <xdr:row>29</xdr:row>
      <xdr:rowOff>133350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19148" y="59817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28575</xdr:rowOff>
    </xdr:from>
    <xdr:to>
      <xdr:col>10</xdr:col>
      <xdr:colOff>228225</xdr:colOff>
      <xdr:row>39</xdr:row>
      <xdr:rowOff>161850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857250" y="87153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47624</xdr:colOff>
      <xdr:row>52</xdr:row>
      <xdr:rowOff>57150</xdr:rowOff>
    </xdr:from>
    <xdr:to>
      <xdr:col>10</xdr:col>
      <xdr:colOff>256799</xdr:colOff>
      <xdr:row>54</xdr:row>
      <xdr:rowOff>28575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885824" y="120777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28575</xdr:colOff>
      <xdr:row>64</xdr:row>
      <xdr:rowOff>47625</xdr:rowOff>
    </xdr:from>
    <xdr:to>
      <xdr:col>10</xdr:col>
      <xdr:colOff>237750</xdr:colOff>
      <xdr:row>66</xdr:row>
      <xdr:rowOff>19050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866775" y="14935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0</xdr:rowOff>
    </xdr:from>
    <xdr:to>
      <xdr:col>10</xdr:col>
      <xdr:colOff>228225</xdr:colOff>
      <xdr:row>95</xdr:row>
      <xdr:rowOff>133350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857250" y="22031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106</xdr:row>
      <xdr:rowOff>57150</xdr:rowOff>
    </xdr:from>
    <xdr:to>
      <xdr:col>10</xdr:col>
      <xdr:colOff>228225</xdr:colOff>
      <xdr:row>108</xdr:row>
      <xdr:rowOff>28575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857250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876300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66675</xdr:colOff>
      <xdr:row>161</xdr:row>
      <xdr:rowOff>95250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904875" y="36718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809625</xdr:colOff>
      <xdr:row>172</xdr:row>
      <xdr:rowOff>28575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809625" y="39452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oneCellAnchor>
  <xdr:oneCellAnchor>
    <xdr:from>
      <xdr:col>1</xdr:col>
      <xdr:colOff>9525</xdr:colOff>
      <xdr:row>185</xdr:row>
      <xdr:rowOff>133350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847725" y="42271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38100</xdr:colOff>
      <xdr:row>201</xdr:row>
      <xdr:rowOff>28575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876300" y="45272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1</xdr:col>
      <xdr:colOff>28575</xdr:colOff>
      <xdr:row>215</xdr:row>
      <xdr:rowOff>66675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866775" y="48548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57150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838200" y="3468052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Canarias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38098</xdr:colOff>
      <xdr:row>26</xdr:row>
      <xdr:rowOff>0</xdr:rowOff>
    </xdr:from>
    <xdr:to>
      <xdr:col>10</xdr:col>
      <xdr:colOff>247273</xdr:colOff>
      <xdr:row>30</xdr:row>
      <xdr:rowOff>9525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76298" y="60198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800100</xdr:colOff>
      <xdr:row>38</xdr:row>
      <xdr:rowOff>104775</xdr:rowOff>
    </xdr:from>
    <xdr:to>
      <xdr:col>10</xdr:col>
      <xdr:colOff>171075</xdr:colOff>
      <xdr:row>40</xdr:row>
      <xdr:rowOff>76125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00100" y="87915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38099</xdr:colOff>
      <xdr:row>52</xdr:row>
      <xdr:rowOff>19050</xdr:rowOff>
    </xdr:from>
    <xdr:to>
      <xdr:col>10</xdr:col>
      <xdr:colOff>247274</xdr:colOff>
      <xdr:row>53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876299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63</xdr:row>
      <xdr:rowOff>171450</xdr:rowOff>
    </xdr:from>
    <xdr:to>
      <xdr:col>10</xdr:col>
      <xdr:colOff>199650</xdr:colOff>
      <xdr:row>65</xdr:row>
      <xdr:rowOff>114300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828675" y="14868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Ingresados directamente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93</xdr:row>
      <xdr:rowOff>152400</xdr:rowOff>
    </xdr:from>
    <xdr:to>
      <xdr:col>10</xdr:col>
      <xdr:colOff>209175</xdr:colOff>
      <xdr:row>95</xdr:row>
      <xdr:rowOff>123825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838200" y="22021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106</xdr:row>
      <xdr:rowOff>0</xdr:rowOff>
    </xdr:from>
    <xdr:to>
      <xdr:col>10</xdr:col>
      <xdr:colOff>190125</xdr:colOff>
      <xdr:row>107</xdr:row>
      <xdr:rowOff>133350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819150" y="248697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28575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866775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161</xdr:row>
      <xdr:rowOff>19050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819150" y="36642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38100</xdr:colOff>
      <xdr:row>172</xdr:row>
      <xdr:rowOff>28575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876300" y="39452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9525</xdr:colOff>
      <xdr:row>186</xdr:row>
      <xdr:rowOff>19050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847725" y="423195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819150</xdr:colOff>
      <xdr:row>200</xdr:row>
      <xdr:rowOff>133350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819150" y="4519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38100</xdr:colOff>
      <xdr:row>214</xdr:row>
      <xdr:rowOff>161925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876300" y="48463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151</xdr:row>
      <xdr:rowOff>38100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828675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Cantabria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38098</xdr:colOff>
      <xdr:row>26</xdr:row>
      <xdr:rowOff>85725</xdr:rowOff>
    </xdr:from>
    <xdr:to>
      <xdr:col>10</xdr:col>
      <xdr:colOff>247273</xdr:colOff>
      <xdr:row>30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76298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38</xdr:row>
      <xdr:rowOff>38100</xdr:rowOff>
    </xdr:from>
    <xdr:to>
      <xdr:col>10</xdr:col>
      <xdr:colOff>237750</xdr:colOff>
      <xdr:row>40</xdr:row>
      <xdr:rowOff>9450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66775" y="872490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819149</xdr:colOff>
      <xdr:row>52</xdr:row>
      <xdr:rowOff>76200</xdr:rowOff>
    </xdr:from>
    <xdr:to>
      <xdr:col>10</xdr:col>
      <xdr:colOff>190124</xdr:colOff>
      <xdr:row>54</xdr:row>
      <xdr:rowOff>47625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819149" y="12096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9525</xdr:rowOff>
    </xdr:from>
    <xdr:to>
      <xdr:col>10</xdr:col>
      <xdr:colOff>209175</xdr:colOff>
      <xdr:row>65</xdr:row>
      <xdr:rowOff>142875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838200" y="148971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76200</xdr:rowOff>
    </xdr:from>
    <xdr:to>
      <xdr:col>10</xdr:col>
      <xdr:colOff>228225</xdr:colOff>
      <xdr:row>96</xdr:row>
      <xdr:rowOff>47625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857250" y="2210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106</xdr:row>
      <xdr:rowOff>47625</xdr:rowOff>
    </xdr:from>
    <xdr:to>
      <xdr:col>10</xdr:col>
      <xdr:colOff>228225</xdr:colOff>
      <xdr:row>108</xdr:row>
      <xdr:rowOff>19050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857250" y="249174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47625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847725" y="30851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76200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838200" y="36699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809625</xdr:colOff>
      <xdr:row>171</xdr:row>
      <xdr:rowOff>228600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>
          <a:off x="809625" y="39404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19050</xdr:colOff>
      <xdr:row>186</xdr:row>
      <xdr:rowOff>95250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857250" y="423957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>
          <a:off x="857250" y="45243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838200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151</xdr:row>
      <xdr:rowOff>47625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847725" y="346710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Castilla y León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19048</xdr:colOff>
      <xdr:row>26</xdr:row>
      <xdr:rowOff>85725</xdr:rowOff>
    </xdr:from>
    <xdr:to>
      <xdr:col>10</xdr:col>
      <xdr:colOff>228223</xdr:colOff>
      <xdr:row>30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57248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10</xdr:col>
      <xdr:colOff>209175</xdr:colOff>
      <xdr:row>39</xdr:row>
      <xdr:rowOff>133275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838200" y="868680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9524</xdr:colOff>
      <xdr:row>52</xdr:row>
      <xdr:rowOff>38100</xdr:rowOff>
    </xdr:from>
    <xdr:to>
      <xdr:col>10</xdr:col>
      <xdr:colOff>218699</xdr:colOff>
      <xdr:row>54</xdr:row>
      <xdr:rowOff>9525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847724" y="12058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64</xdr:row>
      <xdr:rowOff>28575</xdr:rowOff>
    </xdr:from>
    <xdr:to>
      <xdr:col>10</xdr:col>
      <xdr:colOff>199650</xdr:colOff>
      <xdr:row>66</xdr:row>
      <xdr:rowOff>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828675" y="14916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819150</xdr:colOff>
      <xdr:row>94</xdr:row>
      <xdr:rowOff>47625</xdr:rowOff>
    </xdr:from>
    <xdr:to>
      <xdr:col>10</xdr:col>
      <xdr:colOff>190125</xdr:colOff>
      <xdr:row>96</xdr:row>
      <xdr:rowOff>19050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819150" y="22078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9525</xdr:colOff>
      <xdr:row>106</xdr:row>
      <xdr:rowOff>19050</xdr:rowOff>
    </xdr:from>
    <xdr:to>
      <xdr:col>10</xdr:col>
      <xdr:colOff>218700</xdr:colOff>
      <xdr:row>107</xdr:row>
      <xdr:rowOff>152400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847725" y="24888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9525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81915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47625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847725" y="36671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28575</xdr:colOff>
      <xdr:row>171</xdr:row>
      <xdr:rowOff>238125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866775" y="39414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38100</xdr:colOff>
      <xdr:row>186</xdr:row>
      <xdr:rowOff>38100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876300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28575</xdr:rowOff>
    </xdr:from>
    <xdr:to>
      <xdr:col>10</xdr:col>
      <xdr:colOff>209175</xdr:colOff>
      <xdr:row>191</xdr:row>
      <xdr:rowOff>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838200" y="42814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19050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857250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28575</xdr:colOff>
      <xdr:row>215</xdr:row>
      <xdr:rowOff>19050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/>
      </xdr:nvSpPr>
      <xdr:spPr>
        <a:xfrm>
          <a:off x="866775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150</xdr:row>
      <xdr:rowOff>152400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/>
      </xdr:nvSpPr>
      <xdr:spPr>
        <a:xfrm>
          <a:off x="828675" y="345948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Castilla La Mancha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66675</xdr:rowOff>
    </xdr:from>
    <xdr:to>
      <xdr:col>10</xdr:col>
      <xdr:colOff>218698</xdr:colOff>
      <xdr:row>30</xdr:row>
      <xdr:rowOff>76200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7723" y="60864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19050</xdr:rowOff>
    </xdr:from>
    <xdr:to>
      <xdr:col>10</xdr:col>
      <xdr:colOff>228225</xdr:colOff>
      <xdr:row>39</xdr:row>
      <xdr:rowOff>152325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57250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838199" y="12020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800100</xdr:colOff>
      <xdr:row>63</xdr:row>
      <xdr:rowOff>171450</xdr:rowOff>
    </xdr:from>
    <xdr:to>
      <xdr:col>10</xdr:col>
      <xdr:colOff>171075</xdr:colOff>
      <xdr:row>65</xdr:row>
      <xdr:rowOff>114300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800100" y="14868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828675</xdr:colOff>
      <xdr:row>94</xdr:row>
      <xdr:rowOff>9525</xdr:rowOff>
    </xdr:from>
    <xdr:to>
      <xdr:col>10</xdr:col>
      <xdr:colOff>199650</xdr:colOff>
      <xdr:row>95</xdr:row>
      <xdr:rowOff>142875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828675" y="22040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57150</xdr:rowOff>
    </xdr:from>
    <xdr:to>
      <xdr:col>10</xdr:col>
      <xdr:colOff>199650</xdr:colOff>
      <xdr:row>108</xdr:row>
      <xdr:rowOff>28575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828675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28575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819150" y="30832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66675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857250" y="36690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38100</xdr:colOff>
      <xdr:row>171</xdr:row>
      <xdr:rowOff>238125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876300" y="39414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19050</xdr:colOff>
      <xdr:row>186</xdr:row>
      <xdr:rowOff>66675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/>
      </xdr:nvSpPr>
      <xdr:spPr>
        <a:xfrm>
          <a:off x="857250" y="4236720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28575</xdr:colOff>
      <xdr:row>201</xdr:row>
      <xdr:rowOff>19050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866775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38100</xdr:colOff>
      <xdr:row>215</xdr:row>
      <xdr:rowOff>19050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/>
      </xdr:nvSpPr>
      <xdr:spPr>
        <a:xfrm>
          <a:off x="876300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151</xdr:row>
      <xdr:rowOff>66675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/>
      </xdr:nvSpPr>
      <xdr:spPr>
        <a:xfrm>
          <a:off x="828675" y="34690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8"/>
  <sheetViews>
    <sheetView tabSelected="1" workbookViewId="0"/>
  </sheetViews>
  <sheetFormatPr baseColWidth="10" defaultColWidth="11" defaultRowHeight="14.5" x14ac:dyDescent="0.35"/>
  <cols>
    <col min="1" max="21" width="11" style="1"/>
    <col min="22" max="22" width="7.4609375" style="1" customWidth="1"/>
    <col min="23" max="16384" width="11" style="1"/>
  </cols>
  <sheetData>
    <row r="2" spans="2:19" ht="15.5" x14ac:dyDescent="0.35">
      <c r="C2" s="2"/>
    </row>
    <row r="3" spans="2:19" ht="15.5" x14ac:dyDescent="0.35">
      <c r="C3" s="2"/>
    </row>
    <row r="4" spans="2:19" ht="15.5" x14ac:dyDescent="0.35">
      <c r="C4" s="2"/>
    </row>
    <row r="5" spans="2:19" ht="15.5" x14ac:dyDescent="0.35">
      <c r="C5" s="2"/>
    </row>
    <row r="6" spans="2:19" ht="15.5" x14ac:dyDescent="0.35">
      <c r="C6" s="2"/>
    </row>
    <row r="7" spans="2:19" ht="15.5" x14ac:dyDescent="0.35">
      <c r="C7" s="2"/>
    </row>
    <row r="8" spans="2:19" ht="15.5" x14ac:dyDescent="0.35">
      <c r="C8" s="2"/>
    </row>
    <row r="9" spans="2:19" ht="18.75" customHeight="1" x14ac:dyDescent="0.35">
      <c r="B9" s="26" t="s">
        <v>102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3" spans="2:19" ht="15" thickBot="1" x14ac:dyDescent="0.4"/>
    <row r="14" spans="2:19" s="3" customFormat="1" ht="30" customHeight="1" thickTop="1" thickBot="1" x14ac:dyDescent="0.35">
      <c r="C14" s="23" t="s">
        <v>0</v>
      </c>
      <c r="D14" s="24"/>
      <c r="E14" s="24"/>
      <c r="F14" s="24"/>
      <c r="G14" s="24"/>
      <c r="H14" s="25"/>
      <c r="L14" s="23" t="s">
        <v>1</v>
      </c>
      <c r="M14" s="24"/>
      <c r="N14" s="24"/>
      <c r="O14" s="24"/>
      <c r="P14" s="24"/>
      <c r="Q14" s="25"/>
    </row>
    <row r="15" spans="2:19" s="3" customFormat="1" ht="15" customHeight="1" thickTop="1" thickBot="1" x14ac:dyDescent="0.4">
      <c r="C15" s="1"/>
      <c r="D15" s="1"/>
      <c r="E15" s="1"/>
      <c r="L15" s="1"/>
      <c r="M15" s="1"/>
    </row>
    <row r="16" spans="2:19" s="3" customFormat="1" ht="30" customHeight="1" thickTop="1" thickBot="1" x14ac:dyDescent="0.35">
      <c r="C16" s="23" t="s">
        <v>2</v>
      </c>
      <c r="D16" s="24"/>
      <c r="E16" s="24"/>
      <c r="F16" s="24"/>
      <c r="G16" s="24"/>
      <c r="H16" s="25"/>
      <c r="L16" s="23" t="s">
        <v>3</v>
      </c>
      <c r="M16" s="24"/>
      <c r="N16" s="24"/>
      <c r="O16" s="24"/>
      <c r="P16" s="24"/>
      <c r="Q16" s="25"/>
    </row>
    <row r="17" spans="3:20" s="3" customFormat="1" ht="15" customHeight="1" thickTop="1" thickBot="1" x14ac:dyDescent="0.4">
      <c r="D17" s="1"/>
      <c r="E17" s="1"/>
      <c r="M17" s="1"/>
    </row>
    <row r="18" spans="3:20" s="3" customFormat="1" ht="30" customHeight="1" thickTop="1" thickBot="1" x14ac:dyDescent="0.35">
      <c r="C18" s="23" t="s">
        <v>4</v>
      </c>
      <c r="D18" s="24"/>
      <c r="E18" s="24"/>
      <c r="F18" s="24"/>
      <c r="G18" s="24"/>
      <c r="H18" s="25"/>
      <c r="L18" s="23" t="s">
        <v>5</v>
      </c>
      <c r="M18" s="24"/>
      <c r="N18" s="24"/>
      <c r="O18" s="24"/>
      <c r="P18" s="24"/>
      <c r="Q18" s="25"/>
    </row>
    <row r="19" spans="3:20" s="3" customFormat="1" ht="15" customHeight="1" thickTop="1" thickBot="1" x14ac:dyDescent="0.4">
      <c r="D19" s="1"/>
      <c r="E19" s="1"/>
      <c r="M19" s="1"/>
    </row>
    <row r="20" spans="3:20" s="3" customFormat="1" ht="30" customHeight="1" thickTop="1" thickBot="1" x14ac:dyDescent="0.35">
      <c r="C20" s="23" t="s">
        <v>6</v>
      </c>
      <c r="D20" s="24"/>
      <c r="E20" s="24"/>
      <c r="F20" s="24"/>
      <c r="G20" s="24"/>
      <c r="H20" s="25"/>
      <c r="L20" s="23" t="s">
        <v>7</v>
      </c>
      <c r="M20" s="24"/>
      <c r="N20" s="24"/>
      <c r="O20" s="24"/>
      <c r="P20" s="24"/>
      <c r="Q20" s="25"/>
    </row>
    <row r="21" spans="3:20" s="3" customFormat="1" ht="15" customHeight="1" thickTop="1" thickBot="1" x14ac:dyDescent="0.4">
      <c r="C21" s="1"/>
      <c r="D21" s="1"/>
      <c r="E21" s="1"/>
      <c r="M21" s="1"/>
      <c r="T21" s="1"/>
    </row>
    <row r="22" spans="3:20" s="3" customFormat="1" ht="30" customHeight="1" thickTop="1" thickBot="1" x14ac:dyDescent="0.35">
      <c r="C22" s="23" t="s">
        <v>8</v>
      </c>
      <c r="D22" s="24"/>
      <c r="E22" s="24"/>
      <c r="F22" s="24"/>
      <c r="G22" s="24"/>
      <c r="H22" s="25"/>
      <c r="L22" s="23" t="s">
        <v>9</v>
      </c>
      <c r="M22" s="24"/>
      <c r="N22" s="24"/>
      <c r="O22" s="24"/>
      <c r="P22" s="24"/>
      <c r="Q22" s="25"/>
    </row>
    <row r="23" spans="3:20" s="3" customFormat="1" ht="15" customHeight="1" thickTop="1" thickBot="1" x14ac:dyDescent="0.4">
      <c r="C23" s="1"/>
      <c r="D23" s="1"/>
      <c r="E23" s="1"/>
    </row>
    <row r="24" spans="3:20" s="3" customFormat="1" ht="30" customHeight="1" thickTop="1" thickBot="1" x14ac:dyDescent="0.35">
      <c r="C24" s="23" t="s">
        <v>10</v>
      </c>
      <c r="D24" s="24"/>
      <c r="E24" s="24"/>
      <c r="F24" s="24"/>
      <c r="G24" s="24"/>
      <c r="H24" s="25"/>
      <c r="L24" s="23" t="s">
        <v>11</v>
      </c>
      <c r="M24" s="24"/>
      <c r="N24" s="24"/>
      <c r="O24" s="24"/>
      <c r="P24" s="24"/>
      <c r="Q24" s="25"/>
    </row>
    <row r="25" spans="3:20" s="3" customFormat="1" ht="15" customHeight="1" thickTop="1" thickBot="1" x14ac:dyDescent="0.4">
      <c r="C25" s="1"/>
      <c r="D25" s="1"/>
      <c r="E25" s="1"/>
    </row>
    <row r="26" spans="3:20" s="3" customFormat="1" ht="30" customHeight="1" thickTop="1" thickBot="1" x14ac:dyDescent="0.35">
      <c r="C26" s="23" t="s">
        <v>12</v>
      </c>
      <c r="D26" s="24"/>
      <c r="E26" s="24"/>
      <c r="F26" s="24"/>
      <c r="G26" s="24"/>
      <c r="H26" s="25"/>
      <c r="L26" s="23" t="s">
        <v>13</v>
      </c>
      <c r="M26" s="24"/>
      <c r="N26" s="24"/>
      <c r="O26" s="24"/>
      <c r="P26" s="24"/>
      <c r="Q26" s="25"/>
    </row>
    <row r="27" spans="3:20" s="3" customFormat="1" ht="15" customHeight="1" thickTop="1" thickBot="1" x14ac:dyDescent="0.4">
      <c r="C27" s="1"/>
      <c r="D27" s="1"/>
      <c r="E27" s="1"/>
    </row>
    <row r="28" spans="3:20" s="3" customFormat="1" ht="30" customHeight="1" thickTop="1" thickBot="1" x14ac:dyDescent="0.35">
      <c r="C28" s="23" t="s">
        <v>14</v>
      </c>
      <c r="D28" s="24"/>
      <c r="E28" s="24"/>
      <c r="F28" s="24"/>
      <c r="G28" s="24"/>
      <c r="H28" s="25"/>
      <c r="L28" s="23" t="s">
        <v>15</v>
      </c>
      <c r="M28" s="24"/>
      <c r="N28" s="24"/>
      <c r="O28" s="24"/>
      <c r="P28" s="24"/>
      <c r="Q28" s="25"/>
    </row>
    <row r="29" spans="3:20" s="3" customFormat="1" ht="15" customHeight="1" thickTop="1" thickBot="1" x14ac:dyDescent="0.4">
      <c r="C29" s="1"/>
      <c r="D29" s="1"/>
      <c r="E29" s="1"/>
    </row>
    <row r="30" spans="3:20" s="3" customFormat="1" ht="30" customHeight="1" thickTop="1" thickBot="1" x14ac:dyDescent="0.35">
      <c r="C30" s="23" t="s">
        <v>16</v>
      </c>
      <c r="D30" s="24"/>
      <c r="E30" s="24"/>
      <c r="F30" s="24"/>
      <c r="G30" s="24"/>
      <c r="H30" s="25"/>
    </row>
    <row r="31" spans="3:20" s="3" customFormat="1" ht="15" customHeight="1" thickTop="1" x14ac:dyDescent="0.35">
      <c r="C31" s="1"/>
      <c r="D31" s="1"/>
      <c r="E31" s="1"/>
    </row>
    <row r="32" spans="3:20" s="3" customFormat="1" x14ac:dyDescent="0.35">
      <c r="D32" s="1"/>
      <c r="E32" s="1"/>
    </row>
    <row r="33" spans="5:5" s="3" customFormat="1" x14ac:dyDescent="0.35">
      <c r="E33" s="1"/>
    </row>
    <row r="34" spans="5:5" s="3" customFormat="1" x14ac:dyDescent="0.35">
      <c r="E34" s="1"/>
    </row>
    <row r="35" spans="5:5" s="3" customFormat="1" x14ac:dyDescent="0.35">
      <c r="E35" s="1"/>
    </row>
    <row r="36" spans="5:5" s="3" customFormat="1" x14ac:dyDescent="0.35">
      <c r="E36" s="1"/>
    </row>
    <row r="37" spans="5:5" s="3" customFormat="1" x14ac:dyDescent="0.35">
      <c r="E37" s="1"/>
    </row>
    <row r="38" spans="5:5" s="3" customFormat="1" x14ac:dyDescent="0.35">
      <c r="E38" s="1"/>
    </row>
  </sheetData>
  <mergeCells count="18">
    <mergeCell ref="C26:H26"/>
    <mergeCell ref="L26:Q26"/>
    <mergeCell ref="C28:H28"/>
    <mergeCell ref="L28:Q28"/>
    <mergeCell ref="C30:H30"/>
    <mergeCell ref="C20:H20"/>
    <mergeCell ref="L20:Q20"/>
    <mergeCell ref="C22:H22"/>
    <mergeCell ref="L22:Q22"/>
    <mergeCell ref="C24:H24"/>
    <mergeCell ref="L24:Q24"/>
    <mergeCell ref="C18:H18"/>
    <mergeCell ref="L18:Q18"/>
    <mergeCell ref="B9:S9"/>
    <mergeCell ref="C14:H14"/>
    <mergeCell ref="L14:Q14"/>
    <mergeCell ref="C16:H16"/>
    <mergeCell ref="L16:Q16"/>
  </mergeCells>
  <hyperlinks>
    <hyperlink ref="C14:H14" location="Andalucía!A1" display="Andalucía" xr:uid="{00000000-0004-0000-0000-000000000000}"/>
    <hyperlink ref="C16:H16" location="Aragón!A1" display="Aragón" xr:uid="{00000000-0004-0000-0000-000001000000}"/>
    <hyperlink ref="C18:H18" location="Asturias!A1" display="Principado de Asturias" xr:uid="{00000000-0004-0000-0000-000002000000}"/>
    <hyperlink ref="C20:H20" location="'Illes Balears'!A1" display="Balears, Illes" xr:uid="{00000000-0004-0000-0000-000003000000}"/>
    <hyperlink ref="C22:H22" location="Canarias!A1" display="Canarias" xr:uid="{00000000-0004-0000-0000-000004000000}"/>
    <hyperlink ref="C24:H24" location="Cantabria!A1" display="Cantabria" xr:uid="{00000000-0004-0000-0000-000005000000}"/>
    <hyperlink ref="C26:H26" location="'Castilla y León'!A1" display="Castilla y León" xr:uid="{00000000-0004-0000-0000-000006000000}"/>
    <hyperlink ref="C28:H28" location="'Castilla La Mancha'!A1" display="Castilla - La Mancha" xr:uid="{00000000-0004-0000-0000-000007000000}"/>
    <hyperlink ref="C30:H30" location="Cataluña!A1" display="Cataluña" xr:uid="{00000000-0004-0000-0000-000008000000}"/>
    <hyperlink ref="L14:Q14" location="'Com. Valenciana'!A1" display="Com. Valenciana" xr:uid="{00000000-0004-0000-0000-000009000000}"/>
    <hyperlink ref="L16:Q16" location="Extremadura!A1" display="Extremadura" xr:uid="{00000000-0004-0000-0000-00000A000000}"/>
    <hyperlink ref="L18:Q18" location="Galicia!A1" display="Galicia" xr:uid="{00000000-0004-0000-0000-00000B000000}"/>
    <hyperlink ref="L20:Q20" location="'Com. Madrid'!A1" display="Madrid, Comunidad de" xr:uid="{00000000-0004-0000-0000-00000C000000}"/>
    <hyperlink ref="L22:Q22" location="'Región de Murcia'!A1" display="Murcia, Región de" xr:uid="{00000000-0004-0000-0000-00000D000000}"/>
    <hyperlink ref="L24:Q24" location="Navarra!A1" display="Navarra, Comunidad Foral de" xr:uid="{00000000-0004-0000-0000-00000E000000}"/>
    <hyperlink ref="L26:Q26" location="'Pais Vasco'!A1" display="País Vasco" xr:uid="{00000000-0004-0000-0000-00000F000000}"/>
    <hyperlink ref="L28:Q28" location="'La Rioja'!A1" display="Rioja, La" xr:uid="{00000000-0004-0000-0000-000010000000}"/>
  </hyperlinks>
  <pageMargins left="0.7" right="0.7" top="0.75" bottom="0.75" header="0.3" footer="0.3"/>
  <pageSetup paperSize="9" orientation="landscape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28"/>
  <sheetViews>
    <sheetView workbookViewId="0"/>
  </sheetViews>
  <sheetFormatPr baseColWidth="10" defaultRowHeight="13.5" x14ac:dyDescent="0.3"/>
  <cols>
    <col min="2" max="2" width="56.84375" bestFit="1" customWidth="1"/>
    <col min="3" max="4" width="12.4609375" customWidth="1"/>
    <col min="5" max="5" width="12.765625" customWidth="1"/>
    <col min="6" max="6" width="8.765625" bestFit="1" customWidth="1"/>
    <col min="7" max="7" width="11.61328125" customWidth="1"/>
    <col min="8" max="8" width="12.15234375" customWidth="1"/>
    <col min="9" max="9" width="12.765625" customWidth="1"/>
    <col min="10" max="10" width="8.765625" bestFit="1" customWidth="1"/>
    <col min="11" max="11" width="11.61328125" bestFit="1" customWidth="1"/>
    <col min="12" max="12" width="12" bestFit="1" customWidth="1"/>
    <col min="13" max="13" width="12.765625" customWidth="1"/>
    <col min="14" max="14" width="9.61328125" bestFit="1" customWidth="1"/>
  </cols>
  <sheetData>
    <row r="1" spans="1:5" ht="14" thickBot="1" x14ac:dyDescent="0.35">
      <c r="A1" s="5"/>
      <c r="B1" s="5"/>
    </row>
    <row r="2" spans="1:5" ht="14" thickBot="1" x14ac:dyDescent="0.35">
      <c r="A2" s="5"/>
      <c r="B2" s="5"/>
    </row>
    <row r="3" spans="1:5" ht="14" thickBot="1" x14ac:dyDescent="0.35">
      <c r="A3" s="5"/>
      <c r="B3" s="5"/>
    </row>
    <row r="11" spans="1:5" ht="27" customHeight="1" x14ac:dyDescent="0.3">
      <c r="B11" s="20" t="str">
        <f>Portada!B9</f>
        <v>4º Trimestre 2025</v>
      </c>
    </row>
    <row r="13" spans="1:5" ht="42.75" customHeight="1" thickBot="1" x14ac:dyDescent="0.35">
      <c r="C13" s="8" t="s">
        <v>103</v>
      </c>
      <c r="D13" s="8" t="s">
        <v>104</v>
      </c>
      <c r="E13" s="8" t="s">
        <v>99</v>
      </c>
    </row>
    <row r="14" spans="1:5" ht="20.149999999999999" customHeight="1" thickBot="1" x14ac:dyDescent="0.35">
      <c r="B14" s="4" t="s">
        <v>22</v>
      </c>
      <c r="C14" s="5">
        <v>6408</v>
      </c>
      <c r="D14" s="5">
        <v>6717</v>
      </c>
      <c r="E14" s="6">
        <f>IF(C14&gt;0,(D14-C14)/C14)</f>
        <v>4.8220973782771535E-2</v>
      </c>
    </row>
    <row r="15" spans="1:5" ht="20.149999999999999" customHeight="1" thickBot="1" x14ac:dyDescent="0.35">
      <c r="B15" s="4" t="s">
        <v>17</v>
      </c>
      <c r="C15" s="5">
        <v>6276</v>
      </c>
      <c r="D15" s="5">
        <v>6421</v>
      </c>
      <c r="E15" s="6">
        <f t="shared" ref="E15:E25" si="0">IF(C15&gt;0,(D15-C15)/C15)</f>
        <v>2.3103887826641172E-2</v>
      </c>
    </row>
    <row r="16" spans="1:5" ht="20.149999999999999" customHeight="1" thickBot="1" x14ac:dyDescent="0.35">
      <c r="B16" s="4" t="s">
        <v>18</v>
      </c>
      <c r="C16" s="5">
        <v>3428</v>
      </c>
      <c r="D16" s="5">
        <v>3519</v>
      </c>
      <c r="E16" s="6">
        <f t="shared" si="0"/>
        <v>2.6546091015169197E-2</v>
      </c>
    </row>
    <row r="17" spans="2:5" ht="20.149999999999999" customHeight="1" thickBot="1" x14ac:dyDescent="0.35">
      <c r="B17" s="4" t="s">
        <v>19</v>
      </c>
      <c r="C17" s="5">
        <v>2848</v>
      </c>
      <c r="D17" s="5">
        <v>2902</v>
      </c>
      <c r="E17" s="6">
        <f t="shared" si="0"/>
        <v>1.8960674157303372E-2</v>
      </c>
    </row>
    <row r="18" spans="2:5" ht="20.149999999999999" customHeight="1" thickBot="1" x14ac:dyDescent="0.35">
      <c r="B18" s="4" t="s">
        <v>100</v>
      </c>
      <c r="C18" s="5">
        <v>6</v>
      </c>
      <c r="D18" s="5">
        <v>8</v>
      </c>
      <c r="E18" s="6">
        <f>IF(C18=0,"-",(D18-C18)/C18)</f>
        <v>0.33333333333333331</v>
      </c>
    </row>
    <row r="19" spans="2:5" ht="20.149999999999999" customHeight="1" thickBot="1" x14ac:dyDescent="0.35">
      <c r="B19" s="4" t="s">
        <v>101</v>
      </c>
      <c r="C19" s="5">
        <v>3</v>
      </c>
      <c r="D19" s="5">
        <v>3</v>
      </c>
      <c r="E19" s="6">
        <f>IF(C19=0,"-",(D19-C19)/C19)</f>
        <v>0</v>
      </c>
    </row>
    <row r="20" spans="2:5" ht="20.149999999999999" customHeight="1" thickBot="1" x14ac:dyDescent="0.35">
      <c r="B20" s="4" t="s">
        <v>20</v>
      </c>
      <c r="C20" s="6">
        <f>C17/C15</f>
        <v>0.45379222434671768</v>
      </c>
      <c r="D20" s="6">
        <f>D17/D15</f>
        <v>0.45195452421741161</v>
      </c>
      <c r="E20" s="6">
        <f t="shared" si="0"/>
        <v>-4.0496509871927157E-3</v>
      </c>
    </row>
    <row r="21" spans="2:5" ht="30" customHeight="1" thickBot="1" x14ac:dyDescent="0.35">
      <c r="B21" s="4" t="s">
        <v>23</v>
      </c>
      <c r="C21" s="5">
        <v>778</v>
      </c>
      <c r="D21" s="5">
        <v>627</v>
      </c>
      <c r="E21" s="6">
        <f t="shared" si="0"/>
        <v>-0.19408740359897173</v>
      </c>
    </row>
    <row r="22" spans="2:5" ht="20.149999999999999" customHeight="1" thickBot="1" x14ac:dyDescent="0.35">
      <c r="B22" s="4" t="s">
        <v>24</v>
      </c>
      <c r="C22" s="5">
        <v>393</v>
      </c>
      <c r="D22" s="5">
        <v>354</v>
      </c>
      <c r="E22" s="6">
        <f t="shared" si="0"/>
        <v>-9.9236641221374045E-2</v>
      </c>
    </row>
    <row r="23" spans="2:5" ht="20.149999999999999" customHeight="1" thickBot="1" x14ac:dyDescent="0.35">
      <c r="B23" s="4" t="s">
        <v>25</v>
      </c>
      <c r="C23" s="5">
        <v>385</v>
      </c>
      <c r="D23" s="5">
        <v>273</v>
      </c>
      <c r="E23" s="6">
        <f t="shared" si="0"/>
        <v>-0.29090909090909089</v>
      </c>
    </row>
    <row r="24" spans="2:5" ht="20.149999999999999" customHeight="1" thickBot="1" x14ac:dyDescent="0.35">
      <c r="B24" s="4" t="s">
        <v>21</v>
      </c>
      <c r="C24" s="6">
        <f>C23/C21</f>
        <v>0.49485861182519281</v>
      </c>
      <c r="D24" s="6">
        <f t="shared" ref="D24" si="1">D23/D21</f>
        <v>0.4354066985645933</v>
      </c>
      <c r="E24" s="6">
        <f t="shared" si="0"/>
        <v>-0.1201391909525881</v>
      </c>
    </row>
    <row r="25" spans="2:5" ht="20.149999999999999" customHeight="1" thickBot="1" x14ac:dyDescent="0.35">
      <c r="B25" s="7" t="s">
        <v>26</v>
      </c>
      <c r="C25" s="6">
        <v>0.1542570749702657</v>
      </c>
      <c r="D25" s="6">
        <v>0.15595201894837674</v>
      </c>
      <c r="E25" s="6">
        <f t="shared" si="0"/>
        <v>1.0987787616469165E-2</v>
      </c>
    </row>
    <row r="33" spans="2:5" ht="42.75" customHeight="1" thickBot="1" x14ac:dyDescent="0.35">
      <c r="C33" s="8" t="s">
        <v>103</v>
      </c>
      <c r="D33" s="8" t="s">
        <v>104</v>
      </c>
      <c r="E33" s="8" t="s">
        <v>99</v>
      </c>
    </row>
    <row r="34" spans="2:5" ht="20.149999999999999" customHeight="1" thickBot="1" x14ac:dyDescent="0.35">
      <c r="B34" s="4" t="s">
        <v>27</v>
      </c>
      <c r="C34" s="5">
        <v>1341</v>
      </c>
      <c r="D34" s="5">
        <v>1200</v>
      </c>
      <c r="E34" s="6">
        <f>IF(C34&gt;0,(D34-C34)/C34,"-")</f>
        <v>-0.10514541387024609</v>
      </c>
    </row>
    <row r="35" spans="2:5" ht="20.149999999999999" customHeight="1" thickBot="1" x14ac:dyDescent="0.35">
      <c r="B35" s="4" t="s">
        <v>29</v>
      </c>
      <c r="C35" s="5">
        <v>16</v>
      </c>
      <c r="D35" s="5">
        <v>11</v>
      </c>
      <c r="E35" s="6">
        <f t="shared" ref="E35:E37" si="2">IF(C35&gt;0,(D35-C35)/C35,"-")</f>
        <v>-0.3125</v>
      </c>
    </row>
    <row r="36" spans="2:5" ht="20.149999999999999" customHeight="1" thickBot="1" x14ac:dyDescent="0.35">
      <c r="B36" s="4" t="s">
        <v>28</v>
      </c>
      <c r="C36" s="5">
        <v>658</v>
      </c>
      <c r="D36" s="5">
        <v>606</v>
      </c>
      <c r="E36" s="6">
        <f t="shared" si="2"/>
        <v>-7.9027355623100301E-2</v>
      </c>
    </row>
    <row r="37" spans="2:5" ht="20.149999999999999" customHeight="1" thickBot="1" x14ac:dyDescent="0.35">
      <c r="B37" s="4" t="s">
        <v>30</v>
      </c>
      <c r="C37" s="5">
        <v>667</v>
      </c>
      <c r="D37" s="5">
        <v>583</v>
      </c>
      <c r="E37" s="6">
        <f t="shared" si="2"/>
        <v>-0.12593703148425786</v>
      </c>
    </row>
    <row r="43" spans="2:5" ht="42.75" customHeight="1" thickBot="1" x14ac:dyDescent="0.35">
      <c r="C43" s="8" t="s">
        <v>103</v>
      </c>
      <c r="D43" s="8" t="s">
        <v>104</v>
      </c>
      <c r="E43" s="8" t="s">
        <v>99</v>
      </c>
    </row>
    <row r="44" spans="2:5" ht="20.149999999999999" customHeight="1" thickBot="1" x14ac:dyDescent="0.35">
      <c r="B44" s="4" t="s">
        <v>33</v>
      </c>
      <c r="C44" s="5">
        <v>566</v>
      </c>
      <c r="D44" s="5">
        <v>620</v>
      </c>
      <c r="E44" s="6">
        <f>IF(C44&gt;0,(D44-C44)/C44,"-")</f>
        <v>9.5406360424028266E-2</v>
      </c>
    </row>
    <row r="45" spans="2:5" ht="20.149999999999999" customHeight="1" thickBot="1" x14ac:dyDescent="0.35">
      <c r="B45" s="4" t="s">
        <v>34</v>
      </c>
      <c r="C45" s="5">
        <v>84</v>
      </c>
      <c r="D45" s="5">
        <v>77</v>
      </c>
      <c r="E45" s="6">
        <f t="shared" ref="E45:E51" si="3">IF(C45&gt;0,(D45-C45)/C45,"-")</f>
        <v>-8.3333333333333329E-2</v>
      </c>
    </row>
    <row r="46" spans="2:5" ht="20.149999999999999" customHeight="1" thickBot="1" x14ac:dyDescent="0.35">
      <c r="B46" s="4" t="s">
        <v>31</v>
      </c>
      <c r="C46" s="5">
        <v>165</v>
      </c>
      <c r="D46" s="5">
        <v>144</v>
      </c>
      <c r="E46" s="6">
        <f t="shared" si="3"/>
        <v>-0.12727272727272726</v>
      </c>
    </row>
    <row r="47" spans="2:5" ht="20.149999999999999" customHeight="1" thickBot="1" x14ac:dyDescent="0.35">
      <c r="B47" s="4" t="s">
        <v>32</v>
      </c>
      <c r="C47" s="5">
        <v>2441</v>
      </c>
      <c r="D47" s="5">
        <v>2151</v>
      </c>
      <c r="E47" s="6">
        <f t="shared" si="3"/>
        <v>-0.1188037689471528</v>
      </c>
    </row>
    <row r="48" spans="2:5" ht="20.149999999999999" customHeight="1" thickBot="1" x14ac:dyDescent="0.35">
      <c r="B48" s="4" t="s">
        <v>35</v>
      </c>
      <c r="C48" s="5">
        <v>1668</v>
      </c>
      <c r="D48" s="5">
        <v>1670</v>
      </c>
      <c r="E48" s="6">
        <f t="shared" si="3"/>
        <v>1.199040767386091E-3</v>
      </c>
    </row>
    <row r="49" spans="2:5" ht="20.149999999999999" customHeight="1" thickBot="1" x14ac:dyDescent="0.35">
      <c r="B49" s="4" t="s">
        <v>67</v>
      </c>
      <c r="C49" s="5">
        <v>949</v>
      </c>
      <c r="D49" s="5">
        <v>1804</v>
      </c>
      <c r="E49" s="6">
        <f t="shared" si="3"/>
        <v>0.90094836670179135</v>
      </c>
    </row>
    <row r="50" spans="2:5" ht="20.149999999999999" customHeight="1" collapsed="1" thickBot="1" x14ac:dyDescent="0.35">
      <c r="B50" s="4" t="s">
        <v>36</v>
      </c>
      <c r="C50" s="6">
        <f>C44/(C44+C45)</f>
        <v>0.87076923076923074</v>
      </c>
      <c r="D50" s="6">
        <f>D44/(D44+D45)</f>
        <v>0.88952654232424677</v>
      </c>
      <c r="E50" s="6">
        <f t="shared" si="3"/>
        <v>2.1541082174488378E-2</v>
      </c>
    </row>
    <row r="51" spans="2:5" ht="20.149999999999999" customHeight="1" thickBot="1" x14ac:dyDescent="0.35">
      <c r="B51" s="4" t="s">
        <v>37</v>
      </c>
      <c r="C51" s="6">
        <f>C47/(C46+C47)</f>
        <v>0.93668457405986183</v>
      </c>
      <c r="D51" s="6">
        <f t="shared" ref="D51" si="4">D47/(D46+D47)</f>
        <v>0.93725490196078431</v>
      </c>
      <c r="E51" s="6">
        <f t="shared" si="3"/>
        <v>6.0887935674067823E-4</v>
      </c>
    </row>
    <row r="57" spans="2:5" ht="42.75" customHeight="1" thickBot="1" x14ac:dyDescent="0.35">
      <c r="C57" s="8" t="s">
        <v>103</v>
      </c>
      <c r="D57" s="8" t="s">
        <v>104</v>
      </c>
      <c r="E57" s="8" t="s">
        <v>99</v>
      </c>
    </row>
    <row r="58" spans="2:5" ht="20.149999999999999" customHeight="1" thickBot="1" x14ac:dyDescent="0.35">
      <c r="B58" s="4" t="s">
        <v>38</v>
      </c>
      <c r="C58" s="5">
        <v>651</v>
      </c>
      <c r="D58" s="5">
        <v>705</v>
      </c>
      <c r="E58" s="6">
        <f>IF(C58&gt;0,(D58-C58)/C58,"-")</f>
        <v>8.294930875576037E-2</v>
      </c>
    </row>
    <row r="59" spans="2:5" ht="20.149999999999999" customHeight="1" thickBot="1" x14ac:dyDescent="0.35">
      <c r="B59" s="4" t="s">
        <v>41</v>
      </c>
      <c r="C59" s="5">
        <v>321</v>
      </c>
      <c r="D59" s="5">
        <v>351</v>
      </c>
      <c r="E59" s="6">
        <f t="shared" ref="E59:E63" si="5">IF(C59&gt;0,(D59-C59)/C59,"-")</f>
        <v>9.3457943925233641E-2</v>
      </c>
    </row>
    <row r="60" spans="2:5" ht="20.149999999999999" customHeight="1" thickBot="1" x14ac:dyDescent="0.35">
      <c r="B60" s="4" t="s">
        <v>42</v>
      </c>
      <c r="C60" s="5">
        <v>246</v>
      </c>
      <c r="D60" s="5">
        <v>276</v>
      </c>
      <c r="E60" s="6">
        <f t="shared" si="5"/>
        <v>0.12195121951219512</v>
      </c>
    </row>
    <row r="61" spans="2:5" ht="20.149999999999999" customHeight="1" collapsed="1" thickBot="1" x14ac:dyDescent="0.35">
      <c r="B61" s="4" t="s">
        <v>98</v>
      </c>
      <c r="C61" s="6">
        <f>(C59+C60)/C58</f>
        <v>0.87096774193548387</v>
      </c>
      <c r="D61" s="6">
        <f>(D59+D60)/D58</f>
        <v>0.88936170212765953</v>
      </c>
      <c r="E61" s="6">
        <f t="shared" si="5"/>
        <v>2.1118991331757229E-2</v>
      </c>
    </row>
    <row r="62" spans="2:5" ht="20.149999999999999" customHeight="1" thickBot="1" x14ac:dyDescent="0.35">
      <c r="B62" s="4" t="s">
        <v>39</v>
      </c>
      <c r="C62" s="6">
        <v>0.8605898123324397</v>
      </c>
      <c r="D62" s="6">
        <v>0.88190954773869346</v>
      </c>
      <c r="E62" s="6">
        <f t="shared" si="5"/>
        <v>2.4773399708824462E-2</v>
      </c>
    </row>
    <row r="63" spans="2:5" ht="20.149999999999999" customHeight="1" thickBot="1" x14ac:dyDescent="0.35">
      <c r="B63" s="4" t="s">
        <v>40</v>
      </c>
      <c r="C63" s="6">
        <v>0.8848920863309353</v>
      </c>
      <c r="D63" s="6">
        <v>0.89902280130293155</v>
      </c>
      <c r="E63" s="6">
        <f t="shared" si="5"/>
        <v>1.5968856756971371E-2</v>
      </c>
    </row>
    <row r="64" spans="2:5" ht="14" thickBot="1" x14ac:dyDescent="0.35">
      <c r="E64" s="6"/>
    </row>
    <row r="69" spans="2:5" ht="42.75" customHeight="1" thickBot="1" x14ac:dyDescent="0.35">
      <c r="C69" s="8" t="s">
        <v>103</v>
      </c>
      <c r="D69" s="8" t="s">
        <v>104</v>
      </c>
      <c r="E69" s="8" t="s">
        <v>99</v>
      </c>
    </row>
    <row r="70" spans="2:5" ht="20.149999999999999" customHeight="1" thickBot="1" x14ac:dyDescent="0.35">
      <c r="B70" s="4" t="s">
        <v>44</v>
      </c>
      <c r="C70" s="5">
        <v>8100</v>
      </c>
      <c r="D70" s="5">
        <v>8453</v>
      </c>
      <c r="E70" s="6">
        <f>IF(C70&gt;0,(D70-C70)/C70,"-")</f>
        <v>4.3580246913580249E-2</v>
      </c>
    </row>
    <row r="71" spans="2:5" ht="20.149999999999999" customHeight="1" thickBot="1" x14ac:dyDescent="0.35">
      <c r="B71" s="4" t="s">
        <v>45</v>
      </c>
      <c r="C71" s="5">
        <v>2551</v>
      </c>
      <c r="D71" s="5">
        <v>2335</v>
      </c>
      <c r="E71" s="6">
        <f t="shared" ref="E71:E77" si="6">IF(C71&gt;0,(D71-C71)/C71,"-")</f>
        <v>-8.4672677381419051E-2</v>
      </c>
    </row>
    <row r="72" spans="2:5" ht="20.149999999999999" customHeight="1" thickBot="1" x14ac:dyDescent="0.35">
      <c r="B72" s="4" t="s">
        <v>43</v>
      </c>
      <c r="C72" s="5">
        <v>90</v>
      </c>
      <c r="D72" s="5">
        <v>80</v>
      </c>
      <c r="E72" s="6">
        <f t="shared" si="6"/>
        <v>-0.1111111111111111</v>
      </c>
    </row>
    <row r="73" spans="2:5" ht="20.149999999999999" customHeight="1" thickBot="1" x14ac:dyDescent="0.35">
      <c r="B73" s="4" t="s">
        <v>46</v>
      </c>
      <c r="C73" s="5">
        <v>3552</v>
      </c>
      <c r="D73" s="5">
        <v>4133</v>
      </c>
      <c r="E73" s="6">
        <f t="shared" si="6"/>
        <v>0.16356981981981983</v>
      </c>
    </row>
    <row r="74" spans="2:5" ht="20.149999999999999" customHeight="1" thickBot="1" x14ac:dyDescent="0.35">
      <c r="B74" s="4" t="s">
        <v>47</v>
      </c>
      <c r="C74" s="5">
        <v>1728</v>
      </c>
      <c r="D74" s="5">
        <v>1712</v>
      </c>
      <c r="E74" s="6">
        <f t="shared" si="6"/>
        <v>-9.2592592592592587E-3</v>
      </c>
    </row>
    <row r="75" spans="2:5" ht="20.149999999999999" customHeight="1" thickBot="1" x14ac:dyDescent="0.35">
      <c r="B75" s="4" t="s">
        <v>48</v>
      </c>
      <c r="C75" s="5">
        <v>168</v>
      </c>
      <c r="D75" s="5">
        <v>181</v>
      </c>
      <c r="E75" s="6">
        <f t="shared" si="6"/>
        <v>7.7380952380952384E-2</v>
      </c>
    </row>
    <row r="76" spans="2:5" ht="20.149999999999999" customHeight="1" thickBot="1" x14ac:dyDescent="0.3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49999999999999" customHeight="1" thickBot="1" x14ac:dyDescent="0.35">
      <c r="B77" s="4" t="s">
        <v>50</v>
      </c>
      <c r="C77" s="5">
        <v>11</v>
      </c>
      <c r="D77" s="5">
        <v>12</v>
      </c>
      <c r="E77" s="6">
        <f t="shared" si="6"/>
        <v>9.0909090909090912E-2</v>
      </c>
    </row>
    <row r="89" spans="2:5" ht="42.75" customHeight="1" thickBot="1" x14ac:dyDescent="0.35">
      <c r="C89" s="8" t="s">
        <v>103</v>
      </c>
      <c r="D89" s="8" t="s">
        <v>104</v>
      </c>
      <c r="E89" s="8" t="s">
        <v>99</v>
      </c>
    </row>
    <row r="90" spans="2:5" ht="27.5" thickBot="1" x14ac:dyDescent="0.35">
      <c r="B90" s="4" t="s">
        <v>51</v>
      </c>
      <c r="C90" s="5">
        <v>556</v>
      </c>
      <c r="D90" s="5">
        <v>576</v>
      </c>
      <c r="E90" s="6">
        <f>IF(C90&gt;0,(D90-C90)/C90,"-")</f>
        <v>3.5971223021582732E-2</v>
      </c>
    </row>
    <row r="91" spans="2:5" ht="27.5" thickBot="1" x14ac:dyDescent="0.35">
      <c r="B91" s="4" t="s">
        <v>52</v>
      </c>
      <c r="C91" s="5">
        <v>323</v>
      </c>
      <c r="D91" s="5">
        <v>389</v>
      </c>
      <c r="E91" s="6">
        <f t="shared" ref="E91:E93" si="7">IF(C91&gt;0,(D91-C91)/C91,"-")</f>
        <v>0.2043343653250774</v>
      </c>
    </row>
    <row r="92" spans="2:5" ht="29.25" customHeight="1" thickBot="1" x14ac:dyDescent="0.35">
      <c r="B92" s="4" t="s">
        <v>53</v>
      </c>
      <c r="C92" s="5">
        <v>579</v>
      </c>
      <c r="D92" s="5">
        <v>528</v>
      </c>
      <c r="E92" s="6">
        <f t="shared" si="7"/>
        <v>-8.8082901554404139E-2</v>
      </c>
    </row>
    <row r="93" spans="2:5" ht="29.25" customHeight="1" thickBot="1" x14ac:dyDescent="0.35">
      <c r="B93" s="4" t="s">
        <v>54</v>
      </c>
      <c r="C93" s="6">
        <f>(C90+C91)/(C90+C91+C92)</f>
        <v>0.60288065843621397</v>
      </c>
      <c r="D93" s="6">
        <f>(D90+D91)/(D90+D91+D92)</f>
        <v>0.64634963161419956</v>
      </c>
      <c r="E93" s="6">
        <f t="shared" si="7"/>
        <v>7.2102119332767917E-2</v>
      </c>
    </row>
    <row r="99" spans="2:5" ht="42.75" customHeight="1" thickBot="1" x14ac:dyDescent="0.35">
      <c r="C99" s="8" t="s">
        <v>103</v>
      </c>
      <c r="D99" s="8" t="s">
        <v>104</v>
      </c>
      <c r="E99" s="8" t="s">
        <v>99</v>
      </c>
    </row>
    <row r="100" spans="2:5" ht="20.149999999999999" customHeight="1" thickBot="1" x14ac:dyDescent="0.35">
      <c r="B100" s="4" t="s">
        <v>38</v>
      </c>
      <c r="C100" s="5">
        <v>1478</v>
      </c>
      <c r="D100" s="5">
        <v>1498</v>
      </c>
      <c r="E100" s="6">
        <f>IF(C100&gt;0,(D100-C100)/C100,"-")</f>
        <v>1.3531799729364006E-2</v>
      </c>
    </row>
    <row r="101" spans="2:5" ht="20.149999999999999" customHeight="1" thickBot="1" x14ac:dyDescent="0.35">
      <c r="B101" s="4" t="s">
        <v>41</v>
      </c>
      <c r="C101" s="5">
        <v>516</v>
      </c>
      <c r="D101" s="5">
        <v>513</v>
      </c>
      <c r="E101" s="6">
        <f t="shared" ref="E101:E105" si="8">IF(C101&gt;0,(D101-C101)/C101,"-")</f>
        <v>-5.8139534883720929E-3</v>
      </c>
    </row>
    <row r="102" spans="2:5" ht="20.149999999999999" customHeight="1" thickBot="1" x14ac:dyDescent="0.35">
      <c r="B102" s="4" t="s">
        <v>42</v>
      </c>
      <c r="C102" s="5">
        <v>367</v>
      </c>
      <c r="D102" s="5">
        <v>454</v>
      </c>
      <c r="E102" s="6">
        <f t="shared" si="8"/>
        <v>0.23705722070844687</v>
      </c>
    </row>
    <row r="103" spans="2:5" ht="20.149999999999999" customHeight="1" thickBot="1" x14ac:dyDescent="0.35">
      <c r="B103" s="4" t="s">
        <v>98</v>
      </c>
      <c r="C103" s="6">
        <f>(C101+C102)/C100</f>
        <v>0.59742895805142082</v>
      </c>
      <c r="D103" s="6">
        <f>(D101+D102)/D100</f>
        <v>0.64552736982643522</v>
      </c>
      <c r="E103" s="6">
        <f t="shared" si="8"/>
        <v>8.0509006345947084E-2</v>
      </c>
    </row>
    <row r="104" spans="2:5" ht="20.149999999999999" customHeight="1" thickBot="1" x14ac:dyDescent="0.35">
      <c r="B104" s="4" t="s">
        <v>39</v>
      </c>
      <c r="C104" s="6">
        <v>0.60069848661233993</v>
      </c>
      <c r="D104" s="6">
        <v>0.6071005917159763</v>
      </c>
      <c r="E104" s="6">
        <f t="shared" si="8"/>
        <v>1.0657767992293878E-2</v>
      </c>
    </row>
    <row r="105" spans="2:5" ht="20.149999999999999" customHeight="1" thickBot="1" x14ac:dyDescent="0.35">
      <c r="B105" s="4" t="s">
        <v>40</v>
      </c>
      <c r="C105" s="6">
        <v>0.59289176090468498</v>
      </c>
      <c r="D105" s="6">
        <v>0.69525267993874429</v>
      </c>
      <c r="E105" s="6">
        <f t="shared" si="8"/>
        <v>0.17264689068687386</v>
      </c>
    </row>
    <row r="111" spans="2:5" ht="42.75" customHeight="1" thickBot="1" x14ac:dyDescent="0.35">
      <c r="C111" s="8" t="s">
        <v>103</v>
      </c>
      <c r="D111" s="8" t="s">
        <v>104</v>
      </c>
      <c r="E111" s="8" t="s">
        <v>99</v>
      </c>
    </row>
    <row r="112" spans="2:5" ht="14" thickBot="1" x14ac:dyDescent="0.35">
      <c r="B112" s="4" t="s">
        <v>55</v>
      </c>
      <c r="C112" s="5">
        <v>1458</v>
      </c>
      <c r="D112" s="5">
        <v>1450</v>
      </c>
      <c r="E112" s="6">
        <f>IF(C112&gt;0,(D112-C112)/C112,"-")</f>
        <v>-5.4869684499314125E-3</v>
      </c>
    </row>
    <row r="113" spans="2:14" ht="14" thickBot="1" x14ac:dyDescent="0.35">
      <c r="B113" s="4" t="s">
        <v>56</v>
      </c>
      <c r="C113" s="5">
        <v>693</v>
      </c>
      <c r="D113" s="5">
        <v>664</v>
      </c>
      <c r="E113" s="6">
        <f t="shared" ref="E113:E114" si="9">IF(C113&gt;0,(D113-C113)/C113,"-")</f>
        <v>-4.1847041847041848E-2</v>
      </c>
    </row>
    <row r="114" spans="2:14" ht="14" thickBot="1" x14ac:dyDescent="0.35">
      <c r="B114" s="4" t="s">
        <v>57</v>
      </c>
      <c r="C114" s="5">
        <v>765</v>
      </c>
      <c r="D114" s="5">
        <v>786</v>
      </c>
      <c r="E114" s="6">
        <f t="shared" si="9"/>
        <v>2.7450980392156862E-2</v>
      </c>
    </row>
    <row r="116" spans="2:14" x14ac:dyDescent="0.3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3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3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4" thickBot="1" x14ac:dyDescent="0.35">
      <c r="B128" s="4" t="s">
        <v>63</v>
      </c>
      <c r="C128" s="10">
        <v>13</v>
      </c>
      <c r="D128" s="10">
        <v>7</v>
      </c>
      <c r="E128" s="10">
        <v>7</v>
      </c>
      <c r="F128" s="10">
        <v>27</v>
      </c>
      <c r="G128" s="10">
        <v>14</v>
      </c>
      <c r="H128" s="10">
        <v>4</v>
      </c>
      <c r="I128" s="10">
        <v>8</v>
      </c>
      <c r="J128" s="10">
        <v>26</v>
      </c>
      <c r="K128" s="6">
        <f>IF(C128=0,"-",(G128-C128)/C128)</f>
        <v>7.6923076923076927E-2</v>
      </c>
      <c r="L128" s="6">
        <f t="shared" ref="L128:N133" si="10">IF(D128=0,"-",(H128-D128)/D128)</f>
        <v>-0.42857142857142855</v>
      </c>
      <c r="M128" s="6">
        <f t="shared" si="10"/>
        <v>0.14285714285714285</v>
      </c>
      <c r="N128" s="6">
        <f t="shared" si="10"/>
        <v>-3.7037037037037035E-2</v>
      </c>
    </row>
    <row r="129" spans="2:14" ht="14" thickBot="1" x14ac:dyDescent="0.35">
      <c r="B129" s="4" t="s">
        <v>64</v>
      </c>
      <c r="C129" s="10">
        <v>2</v>
      </c>
      <c r="D129" s="10">
        <v>2</v>
      </c>
      <c r="E129" s="10">
        <v>0</v>
      </c>
      <c r="F129" s="10">
        <v>4</v>
      </c>
      <c r="G129" s="10">
        <v>12</v>
      </c>
      <c r="H129" s="10">
        <v>0</v>
      </c>
      <c r="I129" s="10">
        <v>0</v>
      </c>
      <c r="J129" s="10">
        <v>12</v>
      </c>
      <c r="K129" s="6">
        <f t="shared" ref="K129:K133" si="11">IF(C129=0,"-",(G129-C129)/C129)</f>
        <v>5</v>
      </c>
      <c r="L129" s="6">
        <f t="shared" si="10"/>
        <v>-1</v>
      </c>
      <c r="M129" s="6" t="str">
        <f t="shared" si="10"/>
        <v>-</v>
      </c>
      <c r="N129" s="6">
        <f t="shared" si="10"/>
        <v>2</v>
      </c>
    </row>
    <row r="130" spans="2:14" ht="14" thickBot="1" x14ac:dyDescent="0.3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4" thickBot="1" x14ac:dyDescent="0.3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11</v>
      </c>
      <c r="H131" s="10">
        <v>0</v>
      </c>
      <c r="I131" s="10">
        <v>0</v>
      </c>
      <c r="J131" s="10">
        <v>11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4" thickBot="1" x14ac:dyDescent="0.35">
      <c r="B132" s="4" t="s">
        <v>67</v>
      </c>
      <c r="C132" s="10">
        <v>7</v>
      </c>
      <c r="D132" s="10">
        <v>4</v>
      </c>
      <c r="E132" s="10">
        <v>0</v>
      </c>
      <c r="F132" s="10">
        <v>11</v>
      </c>
      <c r="G132" s="10">
        <v>17</v>
      </c>
      <c r="H132" s="10">
        <v>2</v>
      </c>
      <c r="I132" s="10">
        <v>0</v>
      </c>
      <c r="J132" s="10">
        <v>19</v>
      </c>
      <c r="K132" s="6">
        <f t="shared" si="11"/>
        <v>1.4285714285714286</v>
      </c>
      <c r="L132" s="6">
        <f t="shared" si="10"/>
        <v>-0.5</v>
      </c>
      <c r="M132" s="6" t="str">
        <f t="shared" si="10"/>
        <v>-</v>
      </c>
      <c r="N132" s="6">
        <f t="shared" si="10"/>
        <v>0.72727272727272729</v>
      </c>
    </row>
    <row r="133" spans="2:14" ht="14" thickBot="1" x14ac:dyDescent="0.35">
      <c r="B133" s="4" t="s">
        <v>68</v>
      </c>
      <c r="C133" s="10">
        <v>22</v>
      </c>
      <c r="D133" s="10">
        <v>13</v>
      </c>
      <c r="E133" s="10">
        <v>7</v>
      </c>
      <c r="F133" s="10">
        <v>42</v>
      </c>
      <c r="G133" s="10">
        <v>54</v>
      </c>
      <c r="H133" s="10">
        <v>6</v>
      </c>
      <c r="I133" s="10">
        <v>8</v>
      </c>
      <c r="J133" s="10">
        <v>68</v>
      </c>
      <c r="K133" s="6">
        <f t="shared" si="11"/>
        <v>1.4545454545454546</v>
      </c>
      <c r="L133" s="6">
        <f t="shared" si="10"/>
        <v>-0.53846153846153844</v>
      </c>
      <c r="M133" s="6">
        <f t="shared" si="10"/>
        <v>0.14285714285714285</v>
      </c>
      <c r="N133" s="6">
        <f t="shared" si="10"/>
        <v>0.61904761904761907</v>
      </c>
    </row>
    <row r="134" spans="2:14" ht="14" thickBot="1" x14ac:dyDescent="0.35">
      <c r="B134" s="4" t="s">
        <v>36</v>
      </c>
      <c r="C134" s="6">
        <f>IF(C128=0,"-",C128/(C128+C129))</f>
        <v>0.8666666666666667</v>
      </c>
      <c r="D134" s="6">
        <f>IF(D128=0,"-",D128/(D128+D129))</f>
        <v>0.77777777777777779</v>
      </c>
      <c r="E134" s="6">
        <f t="shared" ref="E134:J134" si="12">IF(E128=0,"-",E128/(E128+E129))</f>
        <v>1</v>
      </c>
      <c r="F134" s="6">
        <f t="shared" si="12"/>
        <v>0.87096774193548387</v>
      </c>
      <c r="G134" s="6">
        <f t="shared" si="12"/>
        <v>0.53846153846153844</v>
      </c>
      <c r="H134" s="6">
        <f t="shared" si="12"/>
        <v>1</v>
      </c>
      <c r="I134" s="6">
        <f t="shared" si="12"/>
        <v>1</v>
      </c>
      <c r="J134" s="6">
        <f t="shared" si="12"/>
        <v>0.68421052631578949</v>
      </c>
      <c r="K134" s="6">
        <f>IF(OR(C134="-",G134="-"),"-",(G134-C134)/C134)</f>
        <v>-0.37869822485207105</v>
      </c>
      <c r="L134" s="6">
        <f t="shared" ref="L134:N135" si="13">IF(OR(D134="-",H134="-"),"-",(H134-D134)/D134)</f>
        <v>0.2857142857142857</v>
      </c>
      <c r="M134" s="6">
        <f t="shared" si="13"/>
        <v>0</v>
      </c>
      <c r="N134" s="6">
        <f t="shared" si="13"/>
        <v>-0.21442495126705652</v>
      </c>
    </row>
    <row r="135" spans="2:14" ht="14" thickBot="1" x14ac:dyDescent="0.3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>
        <f t="shared" si="14"/>
        <v>1</v>
      </c>
      <c r="H135" s="6" t="str">
        <f t="shared" si="14"/>
        <v>-</v>
      </c>
      <c r="I135" s="6" t="str">
        <f t="shared" si="14"/>
        <v>-</v>
      </c>
      <c r="J135" s="6">
        <f t="shared" si="14"/>
        <v>1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3">
      <c r="C136" s="13"/>
    </row>
    <row r="137" spans="2:14" x14ac:dyDescent="0.3">
      <c r="C137" s="13"/>
      <c r="M137" s="14"/>
    </row>
    <row r="138" spans="2:14" x14ac:dyDescent="0.3">
      <c r="C138" s="13"/>
    </row>
    <row r="141" spans="2:14" ht="29.25" customHeight="1" thickBot="1" x14ac:dyDescent="0.3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3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4" thickBot="1" x14ac:dyDescent="0.35">
      <c r="B143" s="4" t="s">
        <v>71</v>
      </c>
      <c r="C143" s="10">
        <v>72</v>
      </c>
      <c r="D143" s="10">
        <v>0</v>
      </c>
      <c r="E143" s="10">
        <v>2</v>
      </c>
      <c r="F143" s="10">
        <v>74</v>
      </c>
      <c r="G143" s="10">
        <v>67</v>
      </c>
      <c r="H143" s="10">
        <v>0</v>
      </c>
      <c r="I143" s="10">
        <v>5</v>
      </c>
      <c r="J143" s="10">
        <v>72</v>
      </c>
      <c r="K143" s="6">
        <f>IF(C143=0,"-",(G143-C143)/C143)</f>
        <v>-6.9444444444444448E-2</v>
      </c>
      <c r="L143" s="6" t="str">
        <f t="shared" ref="L143:N147" si="15">IF(D143=0,"-",(H143-D143)/D143)</f>
        <v>-</v>
      </c>
      <c r="M143" s="6">
        <f t="shared" si="15"/>
        <v>1.5</v>
      </c>
      <c r="N143" s="6">
        <f t="shared" si="15"/>
        <v>-2.7027027027027029E-2</v>
      </c>
    </row>
    <row r="144" spans="2:14" ht="14" thickBot="1" x14ac:dyDescent="0.35">
      <c r="B144" s="4" t="s">
        <v>72</v>
      </c>
      <c r="C144" s="10">
        <v>32</v>
      </c>
      <c r="D144" s="10">
        <v>0</v>
      </c>
      <c r="E144" s="10">
        <v>5</v>
      </c>
      <c r="F144" s="10">
        <v>37</v>
      </c>
      <c r="G144" s="10">
        <v>19</v>
      </c>
      <c r="H144" s="10">
        <v>0</v>
      </c>
      <c r="I144" s="10">
        <v>1</v>
      </c>
      <c r="J144" s="10">
        <v>20</v>
      </c>
      <c r="K144" s="6">
        <f t="shared" ref="K144:K147" si="16">IF(C144=0,"-",(G144-C144)/C144)</f>
        <v>-0.40625</v>
      </c>
      <c r="L144" s="6" t="str">
        <f t="shared" si="15"/>
        <v>-</v>
      </c>
      <c r="M144" s="6">
        <f t="shared" si="15"/>
        <v>-0.8</v>
      </c>
      <c r="N144" s="6">
        <f t="shared" si="15"/>
        <v>-0.45945945945945948</v>
      </c>
    </row>
    <row r="145" spans="2:14" ht="14" thickBot="1" x14ac:dyDescent="0.35">
      <c r="B145" s="4" t="s">
        <v>73</v>
      </c>
      <c r="C145" s="10">
        <v>244</v>
      </c>
      <c r="D145" s="10">
        <v>0</v>
      </c>
      <c r="E145" s="10">
        <v>6</v>
      </c>
      <c r="F145" s="10">
        <v>250</v>
      </c>
      <c r="G145" s="10">
        <v>158</v>
      </c>
      <c r="H145" s="10">
        <v>0</v>
      </c>
      <c r="I145" s="10">
        <v>10</v>
      </c>
      <c r="J145" s="10">
        <v>168</v>
      </c>
      <c r="K145" s="6">
        <f t="shared" si="16"/>
        <v>-0.35245901639344263</v>
      </c>
      <c r="L145" s="6" t="str">
        <f t="shared" si="15"/>
        <v>-</v>
      </c>
      <c r="M145" s="6">
        <f t="shared" si="15"/>
        <v>0.66666666666666663</v>
      </c>
      <c r="N145" s="6">
        <f t="shared" si="15"/>
        <v>-0.32800000000000001</v>
      </c>
    </row>
    <row r="146" spans="2:14" ht="14" thickBot="1" x14ac:dyDescent="0.35">
      <c r="B146" s="4" t="s">
        <v>74</v>
      </c>
      <c r="C146" s="10">
        <v>72</v>
      </c>
      <c r="D146" s="10">
        <v>0</v>
      </c>
      <c r="E146" s="10">
        <v>15</v>
      </c>
      <c r="F146" s="10">
        <v>87</v>
      </c>
      <c r="G146" s="10">
        <v>73</v>
      </c>
      <c r="H146" s="10">
        <v>0</v>
      </c>
      <c r="I146" s="10">
        <v>2</v>
      </c>
      <c r="J146" s="10">
        <v>75</v>
      </c>
      <c r="K146" s="6">
        <f t="shared" si="16"/>
        <v>1.3888888888888888E-2</v>
      </c>
      <c r="L146" s="6" t="str">
        <f t="shared" si="15"/>
        <v>-</v>
      </c>
      <c r="M146" s="6">
        <f t="shared" si="15"/>
        <v>-0.8666666666666667</v>
      </c>
      <c r="N146" s="6">
        <f t="shared" si="15"/>
        <v>-0.13793103448275862</v>
      </c>
    </row>
    <row r="147" spans="2:14" ht="14" thickBot="1" x14ac:dyDescent="0.35">
      <c r="B147" s="4" t="s">
        <v>75</v>
      </c>
      <c r="C147" s="10">
        <v>19</v>
      </c>
      <c r="D147" s="10">
        <v>0</v>
      </c>
      <c r="E147" s="10">
        <v>1</v>
      </c>
      <c r="F147" s="10">
        <v>20</v>
      </c>
      <c r="G147" s="10">
        <v>8</v>
      </c>
      <c r="H147" s="10">
        <v>0</v>
      </c>
      <c r="I147" s="10">
        <v>3</v>
      </c>
      <c r="J147" s="10">
        <v>11</v>
      </c>
      <c r="K147" s="6">
        <f t="shared" si="16"/>
        <v>-0.57894736842105265</v>
      </c>
      <c r="L147" s="6" t="str">
        <f t="shared" si="15"/>
        <v>-</v>
      </c>
      <c r="M147" s="6">
        <f t="shared" si="15"/>
        <v>2</v>
      </c>
      <c r="N147" s="6">
        <f t="shared" si="15"/>
        <v>-0.45</v>
      </c>
    </row>
    <row r="148" spans="2:14" ht="14" thickBot="1" x14ac:dyDescent="0.35">
      <c r="B148" s="7" t="s">
        <v>68</v>
      </c>
      <c r="C148" s="10">
        <v>439</v>
      </c>
      <c r="D148" s="10">
        <v>0</v>
      </c>
      <c r="E148" s="10">
        <v>29</v>
      </c>
      <c r="F148" s="10">
        <v>468</v>
      </c>
      <c r="G148" s="10">
        <v>325</v>
      </c>
      <c r="H148" s="10">
        <v>0</v>
      </c>
      <c r="I148" s="10">
        <v>21</v>
      </c>
      <c r="J148" s="10">
        <v>346</v>
      </c>
      <c r="K148" s="6">
        <f t="shared" ref="K148" si="17">IF(C148=0,"-",(G148-C148)/C148)</f>
        <v>-0.25968109339407747</v>
      </c>
      <c r="L148" s="6" t="str">
        <f t="shared" ref="L148" si="18">IF(D148=0,"-",(H148-D148)/D148)</f>
        <v>-</v>
      </c>
      <c r="M148" s="6">
        <f t="shared" ref="M148" si="19">IF(E148=0,"-",(I148-E148)/E148)</f>
        <v>-0.27586206896551724</v>
      </c>
      <c r="N148" s="6">
        <f t="shared" ref="N148" si="20">IF(F148=0,"-",(J148-F148)/F148)</f>
        <v>-0.2606837606837607</v>
      </c>
    </row>
    <row r="149" spans="2:14" ht="27.5" thickBot="1" x14ac:dyDescent="0.35">
      <c r="B149" s="7" t="s">
        <v>76</v>
      </c>
      <c r="C149" s="6">
        <f t="shared" ref="C149:J150" si="21">IF(C143=0,"-",(C143/(C143+C145)))</f>
        <v>0.22784810126582278</v>
      </c>
      <c r="D149" s="6" t="str">
        <f t="shared" si="21"/>
        <v>-</v>
      </c>
      <c r="E149" s="6">
        <f t="shared" si="21"/>
        <v>0.25</v>
      </c>
      <c r="F149" s="6">
        <f t="shared" si="21"/>
        <v>0.22839506172839505</v>
      </c>
      <c r="G149" s="6">
        <f t="shared" si="21"/>
        <v>0.29777777777777775</v>
      </c>
      <c r="H149" s="6" t="str">
        <f t="shared" si="21"/>
        <v>-</v>
      </c>
      <c r="I149" s="6">
        <f t="shared" si="21"/>
        <v>0.33333333333333331</v>
      </c>
      <c r="J149" s="6">
        <f t="shared" si="21"/>
        <v>0.3</v>
      </c>
      <c r="K149" s="6">
        <f>IF(OR(C149="-",G149="-"),"-",(G149-C149)/C149)</f>
        <v>0.30691358024691351</v>
      </c>
      <c r="L149" s="6" t="str">
        <f t="shared" ref="L149:N150" si="22">IF(OR(D149="-",H149="-"),"-",(H149-D149)/D149)</f>
        <v>-</v>
      </c>
      <c r="M149" s="6">
        <f t="shared" si="22"/>
        <v>0.33333333333333326</v>
      </c>
      <c r="N149" s="6">
        <f t="shared" si="22"/>
        <v>0.31351351351351353</v>
      </c>
    </row>
    <row r="150" spans="2:14" ht="27.5" thickBot="1" x14ac:dyDescent="0.35">
      <c r="B150" s="7" t="s">
        <v>77</v>
      </c>
      <c r="C150" s="6">
        <f t="shared" si="21"/>
        <v>0.30769230769230771</v>
      </c>
      <c r="D150" s="6" t="str">
        <f t="shared" si="21"/>
        <v>-</v>
      </c>
      <c r="E150" s="6">
        <f t="shared" si="21"/>
        <v>0.25</v>
      </c>
      <c r="F150" s="6">
        <f t="shared" si="21"/>
        <v>0.29838709677419356</v>
      </c>
      <c r="G150" s="6">
        <f t="shared" si="21"/>
        <v>0.20652173913043478</v>
      </c>
      <c r="H150" s="6" t="str">
        <f t="shared" si="21"/>
        <v>-</v>
      </c>
      <c r="I150" s="6">
        <f t="shared" si="21"/>
        <v>0.33333333333333331</v>
      </c>
      <c r="J150" s="6">
        <f t="shared" si="21"/>
        <v>0.21052631578947367</v>
      </c>
      <c r="K150" s="6">
        <f>IF(OR(C150="-",G150="-"),"-",(G150-C150)/C150)</f>
        <v>-0.32880434782608697</v>
      </c>
      <c r="L150" s="6" t="str">
        <f t="shared" si="22"/>
        <v>-</v>
      </c>
      <c r="M150" s="6">
        <f t="shared" si="22"/>
        <v>0.33333333333333326</v>
      </c>
      <c r="N150" s="6">
        <f t="shared" si="22"/>
        <v>-0.29445234708392609</v>
      </c>
    </row>
    <row r="151" spans="2:14" x14ac:dyDescent="0.3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x14ac:dyDescent="0.3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x14ac:dyDescent="0.3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35">
      <c r="B156" s="7"/>
      <c r="C156" s="8" t="s">
        <v>103</v>
      </c>
      <c r="D156" s="8" t="s">
        <v>104</v>
      </c>
      <c r="E156" s="8" t="s">
        <v>99</v>
      </c>
    </row>
    <row r="157" spans="2:14" ht="14" thickBot="1" x14ac:dyDescent="0.35">
      <c r="B157" s="4" t="s">
        <v>94</v>
      </c>
      <c r="C157" s="19">
        <v>317</v>
      </c>
      <c r="D157" s="19">
        <v>231</v>
      </c>
      <c r="E157" s="18">
        <f>IF(C157=0,"-",(D157-C157)/C157)</f>
        <v>-0.27129337539432175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4" thickBot="1" x14ac:dyDescent="0.35">
      <c r="B158" s="4" t="s">
        <v>95</v>
      </c>
      <c r="C158" s="19">
        <v>90</v>
      </c>
      <c r="D158" s="19">
        <v>83</v>
      </c>
      <c r="E158" s="18">
        <f t="shared" ref="E158:E159" si="23">IF(C158=0,"-",(D158-C158)/C158)</f>
        <v>-7.7777777777777779E-2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4" thickBot="1" x14ac:dyDescent="0.35">
      <c r="B159" s="4" t="s">
        <v>96</v>
      </c>
      <c r="C159" s="19">
        <v>21</v>
      </c>
      <c r="D159" s="19">
        <v>7</v>
      </c>
      <c r="E159" s="18">
        <f t="shared" si="23"/>
        <v>-0.66666666666666663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4" thickBot="1" x14ac:dyDescent="0.35">
      <c r="B160" s="4" t="s">
        <v>97</v>
      </c>
      <c r="C160" s="18">
        <f>IF(C157=0,"-",C157/(C157+C158+C159))</f>
        <v>0.74065420560747663</v>
      </c>
      <c r="D160" s="18">
        <f>IF(D157=0,"-",D157/(D157+D158+D159))</f>
        <v>0.71962616822429903</v>
      </c>
      <c r="E160" s="18">
        <f>IF(OR(C160="-",D160="-"),"-",(D160-C160)/C160)</f>
        <v>-2.8391167192429064E-2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x14ac:dyDescent="0.3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x14ac:dyDescent="0.3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x14ac:dyDescent="0.3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35">
      <c r="C165" s="8" t="s">
        <v>103</v>
      </c>
      <c r="D165" s="8" t="s">
        <v>104</v>
      </c>
      <c r="E165" s="8" t="s">
        <v>99</v>
      </c>
    </row>
    <row r="166" spans="2:14" ht="20.149999999999999" customHeight="1" thickBot="1" x14ac:dyDescent="0.35">
      <c r="B166" s="4" t="s">
        <v>38</v>
      </c>
      <c r="C166" s="5">
        <v>31</v>
      </c>
      <c r="D166" s="5">
        <v>38</v>
      </c>
      <c r="E166" s="6">
        <f>IF(C166=0,"-",(D166-C166)/C166)</f>
        <v>0.22580645161290322</v>
      </c>
    </row>
    <row r="167" spans="2:14" ht="20.149999999999999" customHeight="1" thickBot="1" x14ac:dyDescent="0.35">
      <c r="B167" s="4" t="s">
        <v>41</v>
      </c>
      <c r="C167" s="5">
        <v>13</v>
      </c>
      <c r="D167" s="5">
        <v>15</v>
      </c>
      <c r="E167" s="6">
        <f t="shared" ref="E167:E168" si="24">IF(C167=0,"-",(D167-C167)/C167)</f>
        <v>0.15384615384615385</v>
      </c>
    </row>
    <row r="168" spans="2:14" ht="20.149999999999999" customHeight="1" thickBot="1" x14ac:dyDescent="0.35">
      <c r="B168" s="4" t="s">
        <v>42</v>
      </c>
      <c r="C168" s="5">
        <v>14</v>
      </c>
      <c r="D168" s="5">
        <v>11</v>
      </c>
      <c r="E168" s="6">
        <f t="shared" si="24"/>
        <v>-0.21428571428571427</v>
      </c>
    </row>
    <row r="169" spans="2:14" ht="20.149999999999999" customHeight="1" thickBot="1" x14ac:dyDescent="0.35">
      <c r="B169" s="4" t="s">
        <v>98</v>
      </c>
      <c r="C169" s="6">
        <f>IF(C166=0,"-",(C167+C168)/C166)</f>
        <v>0.87096774193548387</v>
      </c>
      <c r="D169" s="6">
        <f>IF(D166=0,"-",(D167+D168)/D166)</f>
        <v>0.68421052631578949</v>
      </c>
      <c r="E169" s="6">
        <f t="shared" ref="E169:E171" si="25">IF(OR(C169="-",D169="-"),"-",(D169-C169)/C169)</f>
        <v>-0.21442495126705652</v>
      </c>
    </row>
    <row r="170" spans="2:14" ht="20.149999999999999" customHeight="1" thickBot="1" x14ac:dyDescent="0.35">
      <c r="B170" s="4" t="s">
        <v>39</v>
      </c>
      <c r="C170" s="6">
        <v>0.8125</v>
      </c>
      <c r="D170" s="6">
        <v>0.7142857142857143</v>
      </c>
      <c r="E170" s="6">
        <f t="shared" si="25"/>
        <v>-0.12087912087912087</v>
      </c>
    </row>
    <row r="171" spans="2:14" ht="20.149999999999999" customHeight="1" thickBot="1" x14ac:dyDescent="0.35">
      <c r="B171" s="4" t="s">
        <v>40</v>
      </c>
      <c r="C171" s="6">
        <v>0.93333333333333335</v>
      </c>
      <c r="D171" s="6">
        <v>0.6470588235294118</v>
      </c>
      <c r="E171" s="6">
        <f t="shared" si="25"/>
        <v>-0.30672268907563022</v>
      </c>
    </row>
    <row r="172" spans="2:14" ht="20.149999999999999" customHeight="1" x14ac:dyDescent="0.3">
      <c r="B172" s="7"/>
      <c r="C172" s="18"/>
      <c r="D172" s="18"/>
      <c r="E172" s="18"/>
    </row>
    <row r="177" spans="2:8" ht="42.75" customHeight="1" thickBot="1" x14ac:dyDescent="0.35">
      <c r="C177" s="8" t="s">
        <v>103</v>
      </c>
      <c r="D177" s="8" t="s">
        <v>104</v>
      </c>
      <c r="E177" s="8" t="s">
        <v>99</v>
      </c>
    </row>
    <row r="178" spans="2:8" ht="14" thickBot="1" x14ac:dyDescent="0.35">
      <c r="B178" s="15" t="s">
        <v>81</v>
      </c>
      <c r="C178" s="5">
        <v>82</v>
      </c>
      <c r="D178" s="5">
        <v>84</v>
      </c>
      <c r="E178" s="6">
        <f>IF(C178=0,"-",(D178-C178)/C178)</f>
        <v>2.4390243902439025E-2</v>
      </c>
      <c r="H178" s="13"/>
    </row>
    <row r="179" spans="2:8" ht="14" thickBot="1" x14ac:dyDescent="0.35">
      <c r="B179" s="4" t="s">
        <v>43</v>
      </c>
      <c r="C179" s="5">
        <v>69</v>
      </c>
      <c r="D179" s="5">
        <v>72</v>
      </c>
      <c r="E179" s="6">
        <f t="shared" ref="E179:E185" si="26">IF(C179=0,"-",(D179-C179)/C179)</f>
        <v>4.3478260869565216E-2</v>
      </c>
      <c r="H179" s="13"/>
    </row>
    <row r="180" spans="2:8" ht="14" thickBot="1" x14ac:dyDescent="0.35">
      <c r="B180" s="4" t="s">
        <v>47</v>
      </c>
      <c r="C180" s="5">
        <v>6</v>
      </c>
      <c r="D180" s="5">
        <v>8</v>
      </c>
      <c r="E180" s="6">
        <f t="shared" si="26"/>
        <v>0.33333333333333331</v>
      </c>
      <c r="H180" s="13"/>
    </row>
    <row r="181" spans="2:8" ht="14" thickBot="1" x14ac:dyDescent="0.35">
      <c r="B181" s="4" t="s">
        <v>78</v>
      </c>
      <c r="C181" s="5">
        <v>7</v>
      </c>
      <c r="D181" s="5">
        <v>4</v>
      </c>
      <c r="E181" s="6">
        <f t="shared" si="26"/>
        <v>-0.42857142857142855</v>
      </c>
      <c r="H181" s="13"/>
    </row>
    <row r="182" spans="2:8" ht="14" thickBot="1" x14ac:dyDescent="0.35">
      <c r="B182" s="15" t="s">
        <v>79</v>
      </c>
      <c r="C182" s="5">
        <v>513</v>
      </c>
      <c r="D182" s="5">
        <v>413</v>
      </c>
      <c r="E182" s="6">
        <f t="shared" si="26"/>
        <v>-0.19493177387914229</v>
      </c>
      <c r="H182" s="13"/>
    </row>
    <row r="183" spans="2:8" ht="14" thickBot="1" x14ac:dyDescent="0.35">
      <c r="B183" s="4" t="s">
        <v>47</v>
      </c>
      <c r="C183" s="5">
        <v>489</v>
      </c>
      <c r="D183" s="5">
        <v>394</v>
      </c>
      <c r="E183" s="6">
        <f t="shared" si="26"/>
        <v>-0.19427402862985685</v>
      </c>
      <c r="H183" s="13"/>
    </row>
    <row r="184" spans="2:8" ht="14" thickBot="1" x14ac:dyDescent="0.3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4" thickBot="1" x14ac:dyDescent="0.35">
      <c r="B185" s="4" t="s">
        <v>80</v>
      </c>
      <c r="C185" s="5">
        <v>24</v>
      </c>
      <c r="D185" s="5">
        <v>19</v>
      </c>
      <c r="E185" s="6">
        <f t="shared" si="26"/>
        <v>-0.20833333333333334</v>
      </c>
      <c r="H185" s="13"/>
    </row>
    <row r="196" spans="2:5" ht="42.75" customHeight="1" thickBot="1" x14ac:dyDescent="0.35">
      <c r="C196" s="8" t="s">
        <v>103</v>
      </c>
      <c r="D196" s="8" t="s">
        <v>104</v>
      </c>
      <c r="E196" s="8" t="s">
        <v>99</v>
      </c>
    </row>
    <row r="197" spans="2:5" ht="14" thickBot="1" x14ac:dyDescent="0.35">
      <c r="B197" s="4" t="s">
        <v>82</v>
      </c>
      <c r="C197" s="5">
        <v>5</v>
      </c>
      <c r="D197" s="5">
        <v>13</v>
      </c>
      <c r="E197" s="6">
        <f t="shared" ref="E197:E200" si="27">IF(C197=0,"-",(D197-C197)/C197)</f>
        <v>1.6</v>
      </c>
    </row>
    <row r="198" spans="2:5" ht="14" thickBot="1" x14ac:dyDescent="0.35">
      <c r="B198" s="4" t="s">
        <v>83</v>
      </c>
      <c r="C198" s="5">
        <v>0</v>
      </c>
      <c r="D198" s="5">
        <v>1</v>
      </c>
      <c r="E198" s="6" t="str">
        <f t="shared" si="27"/>
        <v>-</v>
      </c>
    </row>
    <row r="199" spans="2:5" ht="14" thickBot="1" x14ac:dyDescent="0.35">
      <c r="B199" s="4" t="s">
        <v>84</v>
      </c>
      <c r="C199" s="5">
        <v>5</v>
      </c>
      <c r="D199" s="5">
        <v>14</v>
      </c>
      <c r="E199" s="6">
        <f t="shared" si="27"/>
        <v>1.8</v>
      </c>
    </row>
    <row r="200" spans="2:5" ht="14" thickBot="1" x14ac:dyDescent="0.35">
      <c r="B200" s="4" t="s">
        <v>85</v>
      </c>
      <c r="C200" s="5">
        <v>5</v>
      </c>
      <c r="D200" s="5">
        <v>13</v>
      </c>
      <c r="E200" s="6">
        <f t="shared" si="27"/>
        <v>1.6</v>
      </c>
    </row>
    <row r="201" spans="2:5" x14ac:dyDescent="0.3">
      <c r="B201" s="7"/>
      <c r="C201" s="19"/>
      <c r="D201" s="19"/>
      <c r="E201" s="18"/>
    </row>
    <row r="206" spans="2:5" ht="42.75" customHeight="1" thickBot="1" x14ac:dyDescent="0.35">
      <c r="C206" s="8" t="s">
        <v>103</v>
      </c>
      <c r="D206" s="8" t="s">
        <v>104</v>
      </c>
      <c r="E206" s="8" t="s">
        <v>99</v>
      </c>
    </row>
    <row r="207" spans="2:5" ht="20.149999999999999" customHeight="1" thickBot="1" x14ac:dyDescent="0.3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49999999999999" customHeight="1" thickBot="1" x14ac:dyDescent="0.35">
      <c r="B208" s="17" t="s">
        <v>89</v>
      </c>
      <c r="C208" s="5">
        <v>5</v>
      </c>
      <c r="D208" s="5">
        <v>13</v>
      </c>
      <c r="E208" s="6">
        <f t="shared" si="28"/>
        <v>1.6</v>
      </c>
    </row>
    <row r="209" spans="2:5" ht="20.149999999999999" customHeight="1" thickBot="1" x14ac:dyDescent="0.35">
      <c r="B209" s="17" t="s">
        <v>86</v>
      </c>
      <c r="C209" s="5">
        <v>4</v>
      </c>
      <c r="D209" s="5">
        <v>11</v>
      </c>
      <c r="E209" s="6">
        <f t="shared" si="28"/>
        <v>1.75</v>
      </c>
    </row>
    <row r="210" spans="2:5" ht="20.149999999999999" customHeight="1" thickBot="1" x14ac:dyDescent="0.35">
      <c r="B210" s="17" t="s">
        <v>87</v>
      </c>
      <c r="C210" s="5">
        <v>1</v>
      </c>
      <c r="D210" s="5">
        <v>2</v>
      </c>
      <c r="E210" s="6">
        <f t="shared" si="28"/>
        <v>1</v>
      </c>
    </row>
    <row r="211" spans="2:5" ht="20.149999999999999" customHeight="1" thickBot="1" x14ac:dyDescent="0.35">
      <c r="B211" s="17" t="s">
        <v>90</v>
      </c>
      <c r="C211" s="5"/>
      <c r="D211" s="5"/>
      <c r="E211" s="6"/>
    </row>
    <row r="212" spans="2:5" ht="20.149999999999999" customHeight="1" thickBot="1" x14ac:dyDescent="0.35">
      <c r="B212" s="17" t="s">
        <v>89</v>
      </c>
      <c r="C212" s="5">
        <v>1</v>
      </c>
      <c r="D212" s="5">
        <v>1</v>
      </c>
      <c r="E212" s="6">
        <f>IF(C212=0,"-",(D212-C212)/C212)</f>
        <v>0</v>
      </c>
    </row>
    <row r="213" spans="2:5" ht="14" thickBot="1" x14ac:dyDescent="0.35">
      <c r="B213" s="17" t="s">
        <v>86</v>
      </c>
      <c r="C213" s="5">
        <v>1</v>
      </c>
      <c r="D213" s="5">
        <v>1</v>
      </c>
      <c r="E213" s="6">
        <f t="shared" ref="E213:E214" si="29">IF(C213=0,"-",(D213-C213)/C213)</f>
        <v>0</v>
      </c>
    </row>
    <row r="214" spans="2:5" ht="14" thickBot="1" x14ac:dyDescent="0.3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x14ac:dyDescent="0.3">
      <c r="B215" s="21"/>
      <c r="C215" s="19"/>
      <c r="D215" s="19"/>
      <c r="E215" s="18"/>
    </row>
    <row r="220" spans="2:5" ht="42.75" customHeight="1" thickBot="1" x14ac:dyDescent="0.35">
      <c r="C220" s="8" t="s">
        <v>103</v>
      </c>
      <c r="D220" s="8" t="s">
        <v>104</v>
      </c>
      <c r="E220" s="8" t="s">
        <v>99</v>
      </c>
    </row>
    <row r="221" spans="2:5" ht="14" thickBot="1" x14ac:dyDescent="0.35">
      <c r="B221" s="16" t="s">
        <v>91</v>
      </c>
      <c r="C221" s="5">
        <v>8</v>
      </c>
      <c r="D221" s="5">
        <v>13</v>
      </c>
      <c r="E221" s="6">
        <f t="shared" ref="E221:E223" si="30">IF(C221=0,"-",(D221-C221)/C221)</f>
        <v>0.625</v>
      </c>
    </row>
    <row r="222" spans="2:5" ht="14" thickBot="1" x14ac:dyDescent="0.35">
      <c r="B222" s="16" t="s">
        <v>92</v>
      </c>
      <c r="C222" s="5">
        <v>10</v>
      </c>
      <c r="D222" s="5">
        <v>14</v>
      </c>
      <c r="E222" s="6">
        <f t="shared" si="30"/>
        <v>0.4</v>
      </c>
    </row>
    <row r="223" spans="2:5" ht="14" thickBot="1" x14ac:dyDescent="0.35">
      <c r="B223" s="16" t="s">
        <v>93</v>
      </c>
      <c r="C223" s="5">
        <v>41</v>
      </c>
      <c r="D223" s="5">
        <v>43</v>
      </c>
      <c r="E223" s="6">
        <f t="shared" si="30"/>
        <v>4.878048780487805E-2</v>
      </c>
    </row>
    <row r="224" spans="2:5" ht="14" thickBot="1" x14ac:dyDescent="0.35">
      <c r="C224" s="5"/>
      <c r="D224" s="5"/>
      <c r="E224" s="6"/>
    </row>
    <row r="225" spans="3:5" ht="14" thickBot="1" x14ac:dyDescent="0.35">
      <c r="C225" s="5"/>
      <c r="D225" s="5"/>
      <c r="E225" s="6"/>
    </row>
    <row r="226" spans="3:5" ht="14" thickBot="1" x14ac:dyDescent="0.35">
      <c r="C226" s="5"/>
      <c r="D226" s="5"/>
      <c r="E226" s="6"/>
    </row>
    <row r="227" spans="3:5" ht="14" thickBot="1" x14ac:dyDescent="0.35">
      <c r="C227" s="5"/>
      <c r="D227" s="5"/>
      <c r="E227" s="6"/>
    </row>
    <row r="228" spans="3:5" ht="14" thickBot="1" x14ac:dyDescent="0.3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28"/>
  <sheetViews>
    <sheetView workbookViewId="0"/>
  </sheetViews>
  <sheetFormatPr baseColWidth="10" defaultRowHeight="13.5" x14ac:dyDescent="0.3"/>
  <cols>
    <col min="2" max="2" width="56.84375" bestFit="1" customWidth="1"/>
    <col min="3" max="4" width="12.4609375" customWidth="1"/>
    <col min="5" max="5" width="12.765625" customWidth="1"/>
    <col min="6" max="6" width="8.765625" bestFit="1" customWidth="1"/>
    <col min="7" max="7" width="11.61328125" customWidth="1"/>
    <col min="8" max="8" width="12.15234375" customWidth="1"/>
    <col min="9" max="9" width="12.765625" customWidth="1"/>
    <col min="10" max="10" width="8.765625" bestFit="1" customWidth="1"/>
    <col min="11" max="11" width="11.61328125" bestFit="1" customWidth="1"/>
    <col min="12" max="12" width="12" bestFit="1" customWidth="1"/>
    <col min="13" max="13" width="12.765625" customWidth="1"/>
    <col min="14" max="14" width="9.61328125" bestFit="1" customWidth="1"/>
  </cols>
  <sheetData>
    <row r="1" spans="1:5" ht="14" thickBot="1" x14ac:dyDescent="0.35">
      <c r="A1" s="5"/>
      <c r="B1" s="5"/>
    </row>
    <row r="2" spans="1:5" ht="14" thickBot="1" x14ac:dyDescent="0.35">
      <c r="A2" s="5"/>
      <c r="B2" s="5"/>
    </row>
    <row r="3" spans="1:5" ht="14" thickBot="1" x14ac:dyDescent="0.35">
      <c r="A3" s="5"/>
      <c r="B3" s="5"/>
    </row>
    <row r="11" spans="1:5" ht="27" customHeight="1" x14ac:dyDescent="0.3">
      <c r="B11" s="20" t="str">
        <f>Portada!B9</f>
        <v>4º Trimestre 2025</v>
      </c>
    </row>
    <row r="13" spans="1:5" ht="42.75" customHeight="1" thickBot="1" x14ac:dyDescent="0.35">
      <c r="C13" s="8" t="s">
        <v>103</v>
      </c>
      <c r="D13" s="8" t="s">
        <v>104</v>
      </c>
      <c r="E13" s="8" t="s">
        <v>99</v>
      </c>
    </row>
    <row r="14" spans="1:5" ht="20.149999999999999" customHeight="1" thickBot="1" x14ac:dyDescent="0.35">
      <c r="B14" s="4" t="s">
        <v>22</v>
      </c>
      <c r="C14" s="5">
        <v>6568</v>
      </c>
      <c r="D14" s="5">
        <v>6764</v>
      </c>
      <c r="E14" s="6">
        <f>IF(C14&gt;0,(D14-C14)/C14)</f>
        <v>2.9841656516443361E-2</v>
      </c>
    </row>
    <row r="15" spans="1:5" ht="20.149999999999999" customHeight="1" thickBot="1" x14ac:dyDescent="0.35">
      <c r="B15" s="4" t="s">
        <v>17</v>
      </c>
      <c r="C15" s="5">
        <v>6130</v>
      </c>
      <c r="D15" s="5">
        <v>5979</v>
      </c>
      <c r="E15" s="6">
        <f t="shared" ref="E15:E25" si="0">IF(C15&gt;0,(D15-C15)/C15)</f>
        <v>-2.4632952691680261E-2</v>
      </c>
    </row>
    <row r="16" spans="1:5" ht="20.149999999999999" customHeight="1" thickBot="1" x14ac:dyDescent="0.35">
      <c r="B16" s="4" t="s">
        <v>18</v>
      </c>
      <c r="C16" s="5">
        <v>3650</v>
      </c>
      <c r="D16" s="5">
        <v>3360</v>
      </c>
      <c r="E16" s="6">
        <f t="shared" si="0"/>
        <v>-7.9452054794520555E-2</v>
      </c>
    </row>
    <row r="17" spans="2:5" ht="20.149999999999999" customHeight="1" thickBot="1" x14ac:dyDescent="0.35">
      <c r="B17" s="4" t="s">
        <v>19</v>
      </c>
      <c r="C17" s="5">
        <v>2480</v>
      </c>
      <c r="D17" s="5">
        <v>2619</v>
      </c>
      <c r="E17" s="6">
        <f t="shared" si="0"/>
        <v>5.6048387096774191E-2</v>
      </c>
    </row>
    <row r="18" spans="2:5" ht="20.149999999999999" customHeight="1" thickBot="1" x14ac:dyDescent="0.35">
      <c r="B18" s="4" t="s">
        <v>100</v>
      </c>
      <c r="C18" s="5">
        <v>4</v>
      </c>
      <c r="D18" s="5">
        <v>2</v>
      </c>
      <c r="E18" s="6">
        <f>IF(C18=0,"-",(D18-C18)/C18)</f>
        <v>-0.5</v>
      </c>
    </row>
    <row r="19" spans="2:5" ht="20.149999999999999" customHeight="1" thickBot="1" x14ac:dyDescent="0.35">
      <c r="B19" s="4" t="s">
        <v>101</v>
      </c>
      <c r="C19" s="5">
        <v>2</v>
      </c>
      <c r="D19" s="5">
        <v>3</v>
      </c>
      <c r="E19" s="6">
        <f>IF(C19=0,"-",(D19-C19)/C19)</f>
        <v>0.5</v>
      </c>
    </row>
    <row r="20" spans="2:5" ht="20.149999999999999" customHeight="1" thickBot="1" x14ac:dyDescent="0.35">
      <c r="B20" s="4" t="s">
        <v>20</v>
      </c>
      <c r="C20" s="6">
        <f>C17/C15</f>
        <v>0.40456769983686786</v>
      </c>
      <c r="D20" s="6">
        <f>D17/D15</f>
        <v>0.43803311590566985</v>
      </c>
      <c r="E20" s="6">
        <f t="shared" si="0"/>
        <v>8.2718951815224276E-2</v>
      </c>
    </row>
    <row r="21" spans="2:5" ht="30" customHeight="1" thickBot="1" x14ac:dyDescent="0.35">
      <c r="B21" s="4" t="s">
        <v>23</v>
      </c>
      <c r="C21" s="5">
        <v>910</v>
      </c>
      <c r="D21" s="5">
        <v>785</v>
      </c>
      <c r="E21" s="6">
        <f t="shared" si="0"/>
        <v>-0.13736263736263737</v>
      </c>
    </row>
    <row r="22" spans="2:5" ht="20.149999999999999" customHeight="1" thickBot="1" x14ac:dyDescent="0.35">
      <c r="B22" s="4" t="s">
        <v>24</v>
      </c>
      <c r="C22" s="5">
        <v>524</v>
      </c>
      <c r="D22" s="5">
        <v>403</v>
      </c>
      <c r="E22" s="6">
        <f t="shared" si="0"/>
        <v>-0.23091603053435114</v>
      </c>
    </row>
    <row r="23" spans="2:5" ht="20.149999999999999" customHeight="1" thickBot="1" x14ac:dyDescent="0.35">
      <c r="B23" s="4" t="s">
        <v>25</v>
      </c>
      <c r="C23" s="5">
        <v>386</v>
      </c>
      <c r="D23" s="5">
        <v>382</v>
      </c>
      <c r="E23" s="6">
        <f t="shared" si="0"/>
        <v>-1.0362694300518135E-2</v>
      </c>
    </row>
    <row r="24" spans="2:5" ht="20.149999999999999" customHeight="1" thickBot="1" x14ac:dyDescent="0.35">
      <c r="B24" s="4" t="s">
        <v>21</v>
      </c>
      <c r="C24" s="6">
        <f>C23/C21</f>
        <v>0.42417582417582417</v>
      </c>
      <c r="D24" s="6">
        <f t="shared" ref="D24" si="1">D23/D21</f>
        <v>0.48662420382165605</v>
      </c>
      <c r="E24" s="6">
        <f t="shared" si="0"/>
        <v>0.14722286393188347</v>
      </c>
    </row>
    <row r="25" spans="2:5" ht="20.149999999999999" customHeight="1" thickBot="1" x14ac:dyDescent="0.35">
      <c r="B25" s="7" t="s">
        <v>26</v>
      </c>
      <c r="C25" s="6">
        <v>0.22674873022560574</v>
      </c>
      <c r="D25" s="6">
        <v>0.21705313790443345</v>
      </c>
      <c r="E25" s="6">
        <f t="shared" si="0"/>
        <v>-4.2759191248945769E-2</v>
      </c>
    </row>
    <row r="33" spans="2:5" ht="42.75" customHeight="1" thickBot="1" x14ac:dyDescent="0.35">
      <c r="C33" s="8" t="s">
        <v>103</v>
      </c>
      <c r="D33" s="8" t="s">
        <v>104</v>
      </c>
      <c r="E33" s="8" t="s">
        <v>99</v>
      </c>
    </row>
    <row r="34" spans="2:5" ht="20.149999999999999" customHeight="1" thickBot="1" x14ac:dyDescent="0.35">
      <c r="B34" s="4" t="s">
        <v>27</v>
      </c>
      <c r="C34" s="5">
        <v>1192</v>
      </c>
      <c r="D34" s="5">
        <v>1158</v>
      </c>
      <c r="E34" s="6">
        <f>IF(C34&gt;0,(D34-C34)/C34,"-")</f>
        <v>-2.8523489932885907E-2</v>
      </c>
    </row>
    <row r="35" spans="2:5" ht="20.149999999999999" customHeight="1" thickBot="1" x14ac:dyDescent="0.35">
      <c r="B35" s="4" t="s">
        <v>29</v>
      </c>
      <c r="C35" s="5">
        <v>10</v>
      </c>
      <c r="D35" s="5">
        <v>1</v>
      </c>
      <c r="E35" s="6">
        <f t="shared" ref="E35:E37" si="2">IF(C35&gt;0,(D35-C35)/C35,"-")</f>
        <v>-0.9</v>
      </c>
    </row>
    <row r="36" spans="2:5" ht="20.149999999999999" customHeight="1" thickBot="1" x14ac:dyDescent="0.35">
      <c r="B36" s="4" t="s">
        <v>28</v>
      </c>
      <c r="C36" s="5">
        <v>866</v>
      </c>
      <c r="D36" s="5">
        <v>911</v>
      </c>
      <c r="E36" s="6">
        <f t="shared" si="2"/>
        <v>5.1963048498845268E-2</v>
      </c>
    </row>
    <row r="37" spans="2:5" ht="20.149999999999999" customHeight="1" thickBot="1" x14ac:dyDescent="0.35">
      <c r="B37" s="4" t="s">
        <v>30</v>
      </c>
      <c r="C37" s="5">
        <v>316</v>
      </c>
      <c r="D37" s="5">
        <v>246</v>
      </c>
      <c r="E37" s="6">
        <f t="shared" si="2"/>
        <v>-0.22151898734177214</v>
      </c>
    </row>
    <row r="43" spans="2:5" ht="42.75" customHeight="1" thickBot="1" x14ac:dyDescent="0.35">
      <c r="C43" s="8" t="s">
        <v>103</v>
      </c>
      <c r="D43" s="8" t="s">
        <v>104</v>
      </c>
      <c r="E43" s="8" t="s">
        <v>99</v>
      </c>
    </row>
    <row r="44" spans="2:5" ht="20.149999999999999" customHeight="1" thickBot="1" x14ac:dyDescent="0.35">
      <c r="B44" s="4" t="s">
        <v>33</v>
      </c>
      <c r="C44" s="5">
        <v>1129</v>
      </c>
      <c r="D44" s="5">
        <v>1138</v>
      </c>
      <c r="E44" s="6">
        <f>IF(C44&gt;0,(D44-C44)/C44,"-")</f>
        <v>7.9716563330380873E-3</v>
      </c>
    </row>
    <row r="45" spans="2:5" ht="20.149999999999999" customHeight="1" thickBot="1" x14ac:dyDescent="0.35">
      <c r="B45" s="4" t="s">
        <v>34</v>
      </c>
      <c r="C45" s="5">
        <v>84</v>
      </c>
      <c r="D45" s="5">
        <v>97</v>
      </c>
      <c r="E45" s="6">
        <f t="shared" ref="E45:E51" si="3">IF(C45&gt;0,(D45-C45)/C45,"-")</f>
        <v>0.15476190476190477</v>
      </c>
    </row>
    <row r="46" spans="2:5" ht="20.149999999999999" customHeight="1" thickBot="1" x14ac:dyDescent="0.35">
      <c r="B46" s="4" t="s">
        <v>31</v>
      </c>
      <c r="C46" s="5">
        <v>139</v>
      </c>
      <c r="D46" s="5">
        <v>145</v>
      </c>
      <c r="E46" s="6">
        <f t="shared" si="3"/>
        <v>4.3165467625899283E-2</v>
      </c>
    </row>
    <row r="47" spans="2:5" ht="20.149999999999999" customHeight="1" thickBot="1" x14ac:dyDescent="0.35">
      <c r="B47" s="4" t="s">
        <v>32</v>
      </c>
      <c r="C47" s="5">
        <v>1828</v>
      </c>
      <c r="D47" s="5">
        <v>1958</v>
      </c>
      <c r="E47" s="6">
        <f t="shared" si="3"/>
        <v>7.1115973741794306E-2</v>
      </c>
    </row>
    <row r="48" spans="2:5" ht="20.149999999999999" customHeight="1" thickBot="1" x14ac:dyDescent="0.35">
      <c r="B48" s="4" t="s">
        <v>35</v>
      </c>
      <c r="C48" s="5">
        <v>1292</v>
      </c>
      <c r="D48" s="5">
        <v>1144</v>
      </c>
      <c r="E48" s="6">
        <f t="shared" si="3"/>
        <v>-0.11455108359133127</v>
      </c>
    </row>
    <row r="49" spans="2:5" ht="20.149999999999999" customHeight="1" thickBot="1" x14ac:dyDescent="0.35">
      <c r="B49" s="4" t="s">
        <v>67</v>
      </c>
      <c r="C49" s="5">
        <v>1654</v>
      </c>
      <c r="D49" s="5">
        <v>1759</v>
      </c>
      <c r="E49" s="6">
        <f t="shared" si="3"/>
        <v>6.3482466747279323E-2</v>
      </c>
    </row>
    <row r="50" spans="2:5" ht="20.149999999999999" customHeight="1" collapsed="1" thickBot="1" x14ac:dyDescent="0.35">
      <c r="B50" s="4" t="s">
        <v>36</v>
      </c>
      <c r="C50" s="6">
        <f>C44/(C44+C45)</f>
        <v>0.93075020610057713</v>
      </c>
      <c r="D50" s="6">
        <f>D44/(D44+D45)</f>
        <v>0.92145748987854248</v>
      </c>
      <c r="E50" s="6">
        <f t="shared" si="3"/>
        <v>-9.9841140631780571E-3</v>
      </c>
    </row>
    <row r="51" spans="2:5" ht="20.149999999999999" customHeight="1" thickBot="1" x14ac:dyDescent="0.35">
      <c r="B51" s="4" t="s">
        <v>37</v>
      </c>
      <c r="C51" s="6">
        <f>C47/(C46+C47)</f>
        <v>0.92933401118454495</v>
      </c>
      <c r="D51" s="6">
        <f t="shared" ref="D51" si="4">D47/(D46+D47)</f>
        <v>0.9310508796956728</v>
      </c>
      <c r="E51" s="6">
        <f t="shared" si="3"/>
        <v>1.847418140803321E-3</v>
      </c>
    </row>
    <row r="57" spans="2:5" ht="42.75" customHeight="1" thickBot="1" x14ac:dyDescent="0.35">
      <c r="C57" s="8" t="s">
        <v>103</v>
      </c>
      <c r="D57" s="8" t="s">
        <v>104</v>
      </c>
      <c r="E57" s="8" t="s">
        <v>99</v>
      </c>
    </row>
    <row r="58" spans="2:5" ht="20.149999999999999" customHeight="1" thickBot="1" x14ac:dyDescent="0.35">
      <c r="B58" s="4" t="s">
        <v>38</v>
      </c>
      <c r="C58" s="5">
        <v>1246</v>
      </c>
      <c r="D58" s="5">
        <v>1236</v>
      </c>
      <c r="E58" s="6">
        <f>IF(C58&gt;0,(D58-C58)/C58,"-")</f>
        <v>-8.0256821829855531E-3</v>
      </c>
    </row>
    <row r="59" spans="2:5" ht="20.149999999999999" customHeight="1" thickBot="1" x14ac:dyDescent="0.35">
      <c r="B59" s="4" t="s">
        <v>41</v>
      </c>
      <c r="C59" s="5">
        <v>702</v>
      </c>
      <c r="D59" s="5">
        <v>671</v>
      </c>
      <c r="E59" s="6">
        <f t="shared" ref="E59:E63" si="5">IF(C59&gt;0,(D59-C59)/C59,"-")</f>
        <v>-4.4159544159544158E-2</v>
      </c>
    </row>
    <row r="60" spans="2:5" ht="20.149999999999999" customHeight="1" thickBot="1" x14ac:dyDescent="0.35">
      <c r="B60" s="4" t="s">
        <v>42</v>
      </c>
      <c r="C60" s="5">
        <v>458</v>
      </c>
      <c r="D60" s="5">
        <v>468</v>
      </c>
      <c r="E60" s="6">
        <f t="shared" si="5"/>
        <v>2.1834061135371178E-2</v>
      </c>
    </row>
    <row r="61" spans="2:5" ht="20.149999999999999" customHeight="1" collapsed="1" thickBot="1" x14ac:dyDescent="0.35">
      <c r="B61" s="4" t="s">
        <v>98</v>
      </c>
      <c r="C61" s="6">
        <f>(C59+C60)/C58</f>
        <v>0.9309791332263242</v>
      </c>
      <c r="D61" s="6">
        <f>(D59+D60)/D58</f>
        <v>0.92152103559870546</v>
      </c>
      <c r="E61" s="6">
        <f t="shared" si="5"/>
        <v>-1.0159301417252537E-2</v>
      </c>
    </row>
    <row r="62" spans="2:5" ht="20.149999999999999" customHeight="1" thickBot="1" x14ac:dyDescent="0.35">
      <c r="B62" s="4" t="s">
        <v>39</v>
      </c>
      <c r="C62" s="6">
        <v>0.93600000000000005</v>
      </c>
      <c r="D62" s="6">
        <v>0.90553306342780027</v>
      </c>
      <c r="E62" s="6">
        <f t="shared" si="5"/>
        <v>-3.2550145910469855E-2</v>
      </c>
    </row>
    <row r="63" spans="2:5" ht="20.149999999999999" customHeight="1" thickBot="1" x14ac:dyDescent="0.35">
      <c r="B63" s="4" t="s">
        <v>40</v>
      </c>
      <c r="C63" s="6">
        <v>0.92338709677419351</v>
      </c>
      <c r="D63" s="6">
        <v>0.94545454545454544</v>
      </c>
      <c r="E63" s="6">
        <f t="shared" si="5"/>
        <v>2.3898372369988118E-2</v>
      </c>
    </row>
    <row r="64" spans="2:5" ht="14" thickBot="1" x14ac:dyDescent="0.35">
      <c r="E64" s="6"/>
    </row>
    <row r="69" spans="2:5" ht="42.75" customHeight="1" thickBot="1" x14ac:dyDescent="0.35">
      <c r="C69" s="8" t="s">
        <v>103</v>
      </c>
      <c r="D69" s="8" t="s">
        <v>104</v>
      </c>
      <c r="E69" s="8" t="s">
        <v>99</v>
      </c>
    </row>
    <row r="70" spans="2:5" ht="20.149999999999999" customHeight="1" thickBot="1" x14ac:dyDescent="0.35">
      <c r="B70" s="4" t="s">
        <v>44</v>
      </c>
      <c r="C70" s="5">
        <v>7777</v>
      </c>
      <c r="D70" s="5">
        <v>7913</v>
      </c>
      <c r="E70" s="6">
        <f>IF(C70&gt;0,(D70-C70)/C70,"-")</f>
        <v>1.7487463032017488E-2</v>
      </c>
    </row>
    <row r="71" spans="2:5" ht="20.149999999999999" customHeight="1" thickBot="1" x14ac:dyDescent="0.35">
      <c r="B71" s="4" t="s">
        <v>45</v>
      </c>
      <c r="C71" s="5">
        <v>2003</v>
      </c>
      <c r="D71" s="5">
        <v>2078</v>
      </c>
      <c r="E71" s="6">
        <f t="shared" ref="E71:E77" si="6">IF(C71&gt;0,(D71-C71)/C71,"-")</f>
        <v>3.7443834248627059E-2</v>
      </c>
    </row>
    <row r="72" spans="2:5" ht="20.149999999999999" customHeight="1" thickBot="1" x14ac:dyDescent="0.35">
      <c r="B72" s="4" t="s">
        <v>43</v>
      </c>
      <c r="C72" s="5">
        <v>16</v>
      </c>
      <c r="D72" s="5">
        <v>16</v>
      </c>
      <c r="E72" s="6">
        <f t="shared" si="6"/>
        <v>0</v>
      </c>
    </row>
    <row r="73" spans="2:5" ht="20.149999999999999" customHeight="1" thickBot="1" x14ac:dyDescent="0.35">
      <c r="B73" s="4" t="s">
        <v>46</v>
      </c>
      <c r="C73" s="5">
        <v>4162</v>
      </c>
      <c r="D73" s="5">
        <v>4413</v>
      </c>
      <c r="E73" s="6">
        <f t="shared" si="6"/>
        <v>6.0307544449783757E-2</v>
      </c>
    </row>
    <row r="74" spans="2:5" ht="20.149999999999999" customHeight="1" thickBot="1" x14ac:dyDescent="0.35">
      <c r="B74" s="4" t="s">
        <v>47</v>
      </c>
      <c r="C74" s="5">
        <v>1315</v>
      </c>
      <c r="D74" s="5">
        <v>1105</v>
      </c>
      <c r="E74" s="6">
        <f t="shared" si="6"/>
        <v>-0.1596958174904943</v>
      </c>
    </row>
    <row r="75" spans="2:5" ht="20.149999999999999" customHeight="1" thickBot="1" x14ac:dyDescent="0.35">
      <c r="B75" s="4" t="s">
        <v>48</v>
      </c>
      <c r="C75" s="5">
        <v>278</v>
      </c>
      <c r="D75" s="5">
        <v>297</v>
      </c>
      <c r="E75" s="6">
        <f t="shared" si="6"/>
        <v>6.83453237410072E-2</v>
      </c>
    </row>
    <row r="76" spans="2:5" ht="20.149999999999999" customHeight="1" thickBot="1" x14ac:dyDescent="0.3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49999999999999" customHeight="1" thickBot="1" x14ac:dyDescent="0.35">
      <c r="B77" s="4" t="s">
        <v>50</v>
      </c>
      <c r="C77" s="5">
        <v>3</v>
      </c>
      <c r="D77" s="5">
        <v>4</v>
      </c>
      <c r="E77" s="6">
        <f t="shared" si="6"/>
        <v>0.33333333333333331</v>
      </c>
    </row>
    <row r="89" spans="2:5" ht="42.75" customHeight="1" thickBot="1" x14ac:dyDescent="0.35">
      <c r="C89" s="8" t="s">
        <v>103</v>
      </c>
      <c r="D89" s="8" t="s">
        <v>104</v>
      </c>
      <c r="E89" s="8" t="s">
        <v>99</v>
      </c>
    </row>
    <row r="90" spans="2:5" ht="27.5" thickBot="1" x14ac:dyDescent="0.35">
      <c r="B90" s="4" t="s">
        <v>51</v>
      </c>
      <c r="C90" s="5">
        <v>486</v>
      </c>
      <c r="D90" s="5">
        <v>404</v>
      </c>
      <c r="E90" s="6">
        <f>IF(C90&gt;0,(D90-C90)/C90,"-")</f>
        <v>-0.16872427983539096</v>
      </c>
    </row>
    <row r="91" spans="2:5" ht="27.5" thickBot="1" x14ac:dyDescent="0.35">
      <c r="B91" s="4" t="s">
        <v>52</v>
      </c>
      <c r="C91" s="5">
        <v>231</v>
      </c>
      <c r="D91" s="5">
        <v>215</v>
      </c>
      <c r="E91" s="6">
        <f t="shared" ref="E91:E93" si="7">IF(C91&gt;0,(D91-C91)/C91,"-")</f>
        <v>-6.9264069264069264E-2</v>
      </c>
    </row>
    <row r="92" spans="2:5" ht="29.25" customHeight="1" thickBot="1" x14ac:dyDescent="0.35">
      <c r="B92" s="4" t="s">
        <v>53</v>
      </c>
      <c r="C92" s="5">
        <v>301</v>
      </c>
      <c r="D92" s="5">
        <v>256</v>
      </c>
      <c r="E92" s="6">
        <f t="shared" si="7"/>
        <v>-0.14950166112956811</v>
      </c>
    </row>
    <row r="93" spans="2:5" ht="29.25" customHeight="1" thickBot="1" x14ac:dyDescent="0.35">
      <c r="B93" s="4" t="s">
        <v>54</v>
      </c>
      <c r="C93" s="6">
        <f>(C90+C91)/(C90+C91+C92)</f>
        <v>0.70432220039292726</v>
      </c>
      <c r="D93" s="6">
        <f>(D90+D91)/(D90+D91+D92)</f>
        <v>0.70742857142857141</v>
      </c>
      <c r="E93" s="6">
        <f t="shared" si="7"/>
        <v>4.4104403267583624E-3</v>
      </c>
    </row>
    <row r="99" spans="2:5" ht="42.75" customHeight="1" thickBot="1" x14ac:dyDescent="0.35">
      <c r="C99" s="8" t="s">
        <v>103</v>
      </c>
      <c r="D99" s="8" t="s">
        <v>104</v>
      </c>
      <c r="E99" s="8" t="s">
        <v>99</v>
      </c>
    </row>
    <row r="100" spans="2:5" ht="20.149999999999999" customHeight="1" thickBot="1" x14ac:dyDescent="0.35">
      <c r="B100" s="4" t="s">
        <v>38</v>
      </c>
      <c r="C100" s="5">
        <v>1020</v>
      </c>
      <c r="D100" s="5">
        <v>876</v>
      </c>
      <c r="E100" s="6">
        <f>IF(C100&gt;0,(D100-C100)/C100,"-")</f>
        <v>-0.14117647058823529</v>
      </c>
    </row>
    <row r="101" spans="2:5" ht="20.149999999999999" customHeight="1" thickBot="1" x14ac:dyDescent="0.35">
      <c r="B101" s="4" t="s">
        <v>41</v>
      </c>
      <c r="C101" s="5">
        <v>494</v>
      </c>
      <c r="D101" s="5">
        <v>401</v>
      </c>
      <c r="E101" s="6">
        <f t="shared" ref="E101:E105" si="8">IF(C101&gt;0,(D101-C101)/C101,"-")</f>
        <v>-0.18825910931174089</v>
      </c>
    </row>
    <row r="102" spans="2:5" ht="20.149999999999999" customHeight="1" thickBot="1" x14ac:dyDescent="0.35">
      <c r="B102" s="4" t="s">
        <v>42</v>
      </c>
      <c r="C102" s="5">
        <v>224</v>
      </c>
      <c r="D102" s="5">
        <v>218</v>
      </c>
      <c r="E102" s="6">
        <f t="shared" si="8"/>
        <v>-2.6785714285714284E-2</v>
      </c>
    </row>
    <row r="103" spans="2:5" ht="20.149999999999999" customHeight="1" thickBot="1" x14ac:dyDescent="0.35">
      <c r="B103" s="4" t="s">
        <v>98</v>
      </c>
      <c r="C103" s="6">
        <f>(C101+C102)/C100</f>
        <v>0.70392156862745103</v>
      </c>
      <c r="D103" s="6">
        <f>(D101+D102)/D100</f>
        <v>0.70662100456621002</v>
      </c>
      <c r="E103" s="6">
        <f t="shared" si="8"/>
        <v>3.8348532834737697E-3</v>
      </c>
    </row>
    <row r="104" spans="2:5" ht="20.149999999999999" customHeight="1" thickBot="1" x14ac:dyDescent="0.35">
      <c r="B104" s="4" t="s">
        <v>39</v>
      </c>
      <c r="C104" s="6">
        <v>0.70070921985815604</v>
      </c>
      <c r="D104" s="6">
        <v>0.70848056537102477</v>
      </c>
      <c r="E104" s="6">
        <f t="shared" si="8"/>
        <v>1.1090685397919952E-2</v>
      </c>
    </row>
    <row r="105" spans="2:5" ht="20.149999999999999" customHeight="1" thickBot="1" x14ac:dyDescent="0.35">
      <c r="B105" s="4" t="s">
        <v>40</v>
      </c>
      <c r="C105" s="6">
        <v>0.71111111111111114</v>
      </c>
      <c r="D105" s="6">
        <v>0.70322580645161292</v>
      </c>
      <c r="E105" s="6">
        <f t="shared" si="8"/>
        <v>-1.1088709677419366E-2</v>
      </c>
    </row>
    <row r="111" spans="2:5" ht="42.75" customHeight="1" thickBot="1" x14ac:dyDescent="0.35">
      <c r="C111" s="8" t="s">
        <v>103</v>
      </c>
      <c r="D111" s="8" t="s">
        <v>104</v>
      </c>
      <c r="E111" s="8" t="s">
        <v>99</v>
      </c>
    </row>
    <row r="112" spans="2:5" ht="14" thickBot="1" x14ac:dyDescent="0.35">
      <c r="B112" s="4" t="s">
        <v>55</v>
      </c>
      <c r="C112" s="5">
        <v>1045</v>
      </c>
      <c r="D112" s="5">
        <v>883</v>
      </c>
      <c r="E112" s="6">
        <f>IF(C112&gt;0,(D112-C112)/C112,"-")</f>
        <v>-0.15502392344497606</v>
      </c>
    </row>
    <row r="113" spans="2:14" ht="14" thickBot="1" x14ac:dyDescent="0.35">
      <c r="B113" s="4" t="s">
        <v>56</v>
      </c>
      <c r="C113" s="5">
        <v>689</v>
      </c>
      <c r="D113" s="5">
        <v>535</v>
      </c>
      <c r="E113" s="6">
        <f t="shared" ref="E113:E114" si="9">IF(C113&gt;0,(D113-C113)/C113,"-")</f>
        <v>-0.22351233671988388</v>
      </c>
    </row>
    <row r="114" spans="2:14" ht="14" thickBot="1" x14ac:dyDescent="0.35">
      <c r="B114" s="4" t="s">
        <v>57</v>
      </c>
      <c r="C114" s="5">
        <v>356</v>
      </c>
      <c r="D114" s="5">
        <v>348</v>
      </c>
      <c r="E114" s="6">
        <f t="shared" si="9"/>
        <v>-2.247191011235955E-2</v>
      </c>
    </row>
    <row r="116" spans="2:14" x14ac:dyDescent="0.3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3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3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4" thickBot="1" x14ac:dyDescent="0.35">
      <c r="B128" s="4" t="s">
        <v>63</v>
      </c>
      <c r="C128" s="10">
        <v>13</v>
      </c>
      <c r="D128" s="10">
        <v>1</v>
      </c>
      <c r="E128" s="10">
        <v>4</v>
      </c>
      <c r="F128" s="10">
        <v>18</v>
      </c>
      <c r="G128" s="10">
        <v>13</v>
      </c>
      <c r="H128" s="10">
        <v>3</v>
      </c>
      <c r="I128" s="10">
        <v>2</v>
      </c>
      <c r="J128" s="10">
        <v>18</v>
      </c>
      <c r="K128" s="6">
        <f>IF(C128=0,"-",(G128-C128)/C128)</f>
        <v>0</v>
      </c>
      <c r="L128" s="6">
        <f t="shared" ref="L128:N133" si="10">IF(D128=0,"-",(H128-D128)/D128)</f>
        <v>2</v>
      </c>
      <c r="M128" s="6">
        <f t="shared" si="10"/>
        <v>-0.5</v>
      </c>
      <c r="N128" s="6">
        <f t="shared" si="10"/>
        <v>0</v>
      </c>
    </row>
    <row r="129" spans="2:14" ht="14" thickBot="1" x14ac:dyDescent="0.35">
      <c r="B129" s="4" t="s">
        <v>64</v>
      </c>
      <c r="C129" s="10">
        <v>7</v>
      </c>
      <c r="D129" s="10">
        <v>0</v>
      </c>
      <c r="E129" s="10">
        <v>1</v>
      </c>
      <c r="F129" s="10">
        <v>8</v>
      </c>
      <c r="G129" s="10">
        <v>2</v>
      </c>
      <c r="H129" s="10">
        <v>1</v>
      </c>
      <c r="I129" s="10">
        <v>0</v>
      </c>
      <c r="J129" s="10">
        <v>3</v>
      </c>
      <c r="K129" s="6">
        <f t="shared" ref="K129:K133" si="11">IF(C129=0,"-",(G129-C129)/C129)</f>
        <v>-0.7142857142857143</v>
      </c>
      <c r="L129" s="6" t="str">
        <f t="shared" si="10"/>
        <v>-</v>
      </c>
      <c r="M129" s="6">
        <f t="shared" si="10"/>
        <v>-1</v>
      </c>
      <c r="N129" s="6">
        <f t="shared" si="10"/>
        <v>-0.625</v>
      </c>
    </row>
    <row r="130" spans="2:14" ht="14" thickBot="1" x14ac:dyDescent="0.3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4" thickBot="1" x14ac:dyDescent="0.3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4" thickBot="1" x14ac:dyDescent="0.3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2</v>
      </c>
      <c r="H132" s="10">
        <v>0</v>
      </c>
      <c r="I132" s="10">
        <v>0</v>
      </c>
      <c r="J132" s="10">
        <v>2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4" thickBot="1" x14ac:dyDescent="0.35">
      <c r="B133" s="4" t="s">
        <v>68</v>
      </c>
      <c r="C133" s="10">
        <v>20</v>
      </c>
      <c r="D133" s="10">
        <v>1</v>
      </c>
      <c r="E133" s="10">
        <v>5</v>
      </c>
      <c r="F133" s="10">
        <v>26</v>
      </c>
      <c r="G133" s="10">
        <v>17</v>
      </c>
      <c r="H133" s="10">
        <v>4</v>
      </c>
      <c r="I133" s="10">
        <v>2</v>
      </c>
      <c r="J133" s="10">
        <v>23</v>
      </c>
      <c r="K133" s="6">
        <f t="shared" si="11"/>
        <v>-0.15</v>
      </c>
      <c r="L133" s="6">
        <f t="shared" si="10"/>
        <v>3</v>
      </c>
      <c r="M133" s="6">
        <f t="shared" si="10"/>
        <v>-0.6</v>
      </c>
      <c r="N133" s="6">
        <f t="shared" si="10"/>
        <v>-0.11538461538461539</v>
      </c>
    </row>
    <row r="134" spans="2:14" ht="14" thickBot="1" x14ac:dyDescent="0.35">
      <c r="B134" s="4" t="s">
        <v>36</v>
      </c>
      <c r="C134" s="6">
        <f>IF(C128=0,"-",C128/(C128+C129))</f>
        <v>0.65</v>
      </c>
      <c r="D134" s="6">
        <f>IF(D128=0,"-",D128/(D128+D129))</f>
        <v>1</v>
      </c>
      <c r="E134" s="6">
        <f t="shared" ref="E134:J134" si="12">IF(E128=0,"-",E128/(E128+E129))</f>
        <v>0.8</v>
      </c>
      <c r="F134" s="6">
        <f t="shared" si="12"/>
        <v>0.69230769230769229</v>
      </c>
      <c r="G134" s="6">
        <f t="shared" si="12"/>
        <v>0.8666666666666667</v>
      </c>
      <c r="H134" s="6">
        <f t="shared" si="12"/>
        <v>0.75</v>
      </c>
      <c r="I134" s="6">
        <f t="shared" si="12"/>
        <v>1</v>
      </c>
      <c r="J134" s="6">
        <f t="shared" si="12"/>
        <v>0.8571428571428571</v>
      </c>
      <c r="K134" s="6">
        <f>IF(OR(C134="-",G134="-"),"-",(G134-C134)/C134)</f>
        <v>0.33333333333333331</v>
      </c>
      <c r="L134" s="6">
        <f t="shared" ref="L134:N135" si="13">IF(OR(D134="-",H134="-"),"-",(H134-D134)/D134)</f>
        <v>-0.25</v>
      </c>
      <c r="M134" s="6">
        <f t="shared" si="13"/>
        <v>0.24999999999999994</v>
      </c>
      <c r="N134" s="6">
        <f t="shared" si="13"/>
        <v>0.23809523809523805</v>
      </c>
    </row>
    <row r="135" spans="2:14" ht="14" thickBot="1" x14ac:dyDescent="0.3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3">
      <c r="C136" s="13"/>
    </row>
    <row r="137" spans="2:14" x14ac:dyDescent="0.3">
      <c r="C137" s="13"/>
      <c r="M137" s="14"/>
    </row>
    <row r="138" spans="2:14" x14ac:dyDescent="0.3">
      <c r="C138" s="13"/>
    </row>
    <row r="141" spans="2:14" ht="29.25" customHeight="1" thickBot="1" x14ac:dyDescent="0.3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3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4" thickBot="1" x14ac:dyDescent="0.35">
      <c r="B143" s="4" t="s">
        <v>71</v>
      </c>
      <c r="C143" s="10">
        <v>11</v>
      </c>
      <c r="D143" s="10">
        <v>0</v>
      </c>
      <c r="E143" s="10">
        <v>1</v>
      </c>
      <c r="F143" s="10">
        <v>12</v>
      </c>
      <c r="G143" s="10">
        <v>38</v>
      </c>
      <c r="H143" s="10">
        <v>0</v>
      </c>
      <c r="I143" s="10">
        <v>3</v>
      </c>
      <c r="J143" s="10">
        <v>41</v>
      </c>
      <c r="K143" s="6">
        <f>IF(C143=0,"-",(G143-C143)/C143)</f>
        <v>2.4545454545454546</v>
      </c>
      <c r="L143" s="6" t="str">
        <f t="shared" ref="L143:N147" si="15">IF(D143=0,"-",(H143-D143)/D143)</f>
        <v>-</v>
      </c>
      <c r="M143" s="6">
        <f t="shared" si="15"/>
        <v>2</v>
      </c>
      <c r="N143" s="6">
        <f t="shared" si="15"/>
        <v>2.4166666666666665</v>
      </c>
    </row>
    <row r="144" spans="2:14" ht="14" thickBot="1" x14ac:dyDescent="0.35">
      <c r="B144" s="4" t="s">
        <v>72</v>
      </c>
      <c r="C144" s="10">
        <v>26</v>
      </c>
      <c r="D144" s="10">
        <v>0</v>
      </c>
      <c r="E144" s="10">
        <v>3</v>
      </c>
      <c r="F144" s="10">
        <v>29</v>
      </c>
      <c r="G144" s="10">
        <v>9</v>
      </c>
      <c r="H144" s="10">
        <v>0</v>
      </c>
      <c r="I144" s="10">
        <v>1</v>
      </c>
      <c r="J144" s="10">
        <v>10</v>
      </c>
      <c r="K144" s="6">
        <f t="shared" ref="K144:K147" si="16">IF(C144=0,"-",(G144-C144)/C144)</f>
        <v>-0.65384615384615385</v>
      </c>
      <c r="L144" s="6" t="str">
        <f t="shared" si="15"/>
        <v>-</v>
      </c>
      <c r="M144" s="6">
        <f t="shared" si="15"/>
        <v>-0.66666666666666663</v>
      </c>
      <c r="N144" s="6">
        <f t="shared" si="15"/>
        <v>-0.65517241379310343</v>
      </c>
    </row>
    <row r="145" spans="2:14" ht="14" thickBot="1" x14ac:dyDescent="0.35">
      <c r="B145" s="4" t="s">
        <v>73</v>
      </c>
      <c r="C145" s="10">
        <v>178</v>
      </c>
      <c r="D145" s="10">
        <v>0</v>
      </c>
      <c r="E145" s="10">
        <v>16</v>
      </c>
      <c r="F145" s="10">
        <v>194</v>
      </c>
      <c r="G145" s="10">
        <v>212</v>
      </c>
      <c r="H145" s="10">
        <v>0</v>
      </c>
      <c r="I145" s="10">
        <v>20</v>
      </c>
      <c r="J145" s="10">
        <v>232</v>
      </c>
      <c r="K145" s="6">
        <f t="shared" si="16"/>
        <v>0.19101123595505617</v>
      </c>
      <c r="L145" s="6" t="str">
        <f t="shared" si="15"/>
        <v>-</v>
      </c>
      <c r="M145" s="6">
        <f t="shared" si="15"/>
        <v>0.25</v>
      </c>
      <c r="N145" s="6">
        <f t="shared" si="15"/>
        <v>0.19587628865979381</v>
      </c>
    </row>
    <row r="146" spans="2:14" ht="14" thickBot="1" x14ac:dyDescent="0.35">
      <c r="B146" s="4" t="s">
        <v>74</v>
      </c>
      <c r="C146" s="10">
        <v>19</v>
      </c>
      <c r="D146" s="10">
        <v>0</v>
      </c>
      <c r="E146" s="10">
        <v>10</v>
      </c>
      <c r="F146" s="10">
        <v>29</v>
      </c>
      <c r="G146" s="10">
        <v>34</v>
      </c>
      <c r="H146" s="10">
        <v>0</v>
      </c>
      <c r="I146" s="10">
        <v>0</v>
      </c>
      <c r="J146" s="10">
        <v>34</v>
      </c>
      <c r="K146" s="6">
        <f t="shared" si="16"/>
        <v>0.78947368421052633</v>
      </c>
      <c r="L146" s="6" t="str">
        <f t="shared" si="15"/>
        <v>-</v>
      </c>
      <c r="M146" s="6">
        <f t="shared" si="15"/>
        <v>-1</v>
      </c>
      <c r="N146" s="6">
        <f t="shared" si="15"/>
        <v>0.17241379310344829</v>
      </c>
    </row>
    <row r="147" spans="2:14" ht="14" thickBot="1" x14ac:dyDescent="0.35">
      <c r="B147" s="4" t="s">
        <v>75</v>
      </c>
      <c r="C147" s="10">
        <v>1</v>
      </c>
      <c r="D147" s="10">
        <v>0</v>
      </c>
      <c r="E147" s="10">
        <v>0</v>
      </c>
      <c r="F147" s="10">
        <v>1</v>
      </c>
      <c r="G147" s="10">
        <v>2</v>
      </c>
      <c r="H147" s="10">
        <v>0</v>
      </c>
      <c r="I147" s="10">
        <v>0</v>
      </c>
      <c r="J147" s="10">
        <v>2</v>
      </c>
      <c r="K147" s="6">
        <f t="shared" si="16"/>
        <v>1</v>
      </c>
      <c r="L147" s="6" t="str">
        <f t="shared" si="15"/>
        <v>-</v>
      </c>
      <c r="M147" s="6" t="str">
        <f t="shared" si="15"/>
        <v>-</v>
      </c>
      <c r="N147" s="6">
        <f t="shared" si="15"/>
        <v>1</v>
      </c>
    </row>
    <row r="148" spans="2:14" ht="14" thickBot="1" x14ac:dyDescent="0.35">
      <c r="B148" s="7" t="s">
        <v>68</v>
      </c>
      <c r="C148" s="10">
        <v>235</v>
      </c>
      <c r="D148" s="10">
        <v>0</v>
      </c>
      <c r="E148" s="10">
        <v>30</v>
      </c>
      <c r="F148" s="10">
        <v>265</v>
      </c>
      <c r="G148" s="10">
        <v>295</v>
      </c>
      <c r="H148" s="10">
        <v>0</v>
      </c>
      <c r="I148" s="10">
        <v>24</v>
      </c>
      <c r="J148" s="10">
        <v>319</v>
      </c>
      <c r="K148" s="6">
        <f t="shared" ref="K148" si="17">IF(C148=0,"-",(G148-C148)/C148)</f>
        <v>0.25531914893617019</v>
      </c>
      <c r="L148" s="6" t="str">
        <f t="shared" ref="L148" si="18">IF(D148=0,"-",(H148-D148)/D148)</f>
        <v>-</v>
      </c>
      <c r="M148" s="6">
        <f t="shared" ref="M148" si="19">IF(E148=0,"-",(I148-E148)/E148)</f>
        <v>-0.2</v>
      </c>
      <c r="N148" s="6">
        <f t="shared" ref="N148" si="20">IF(F148=0,"-",(J148-F148)/F148)</f>
        <v>0.20377358490566039</v>
      </c>
    </row>
    <row r="149" spans="2:14" ht="27.5" thickBot="1" x14ac:dyDescent="0.35">
      <c r="B149" s="7" t="s">
        <v>76</v>
      </c>
      <c r="C149" s="6">
        <f t="shared" ref="C149:J150" si="21">IF(C143=0,"-",(C143/(C143+C145)))</f>
        <v>5.8201058201058198E-2</v>
      </c>
      <c r="D149" s="6" t="str">
        <f t="shared" si="21"/>
        <v>-</v>
      </c>
      <c r="E149" s="6">
        <f t="shared" si="21"/>
        <v>5.8823529411764705E-2</v>
      </c>
      <c r="F149" s="6">
        <f t="shared" si="21"/>
        <v>5.8252427184466021E-2</v>
      </c>
      <c r="G149" s="6">
        <f t="shared" si="21"/>
        <v>0.152</v>
      </c>
      <c r="H149" s="6" t="str">
        <f t="shared" si="21"/>
        <v>-</v>
      </c>
      <c r="I149" s="6">
        <f t="shared" si="21"/>
        <v>0.13043478260869565</v>
      </c>
      <c r="J149" s="6">
        <f t="shared" si="21"/>
        <v>0.15018315018315018</v>
      </c>
      <c r="K149" s="6">
        <f>IF(OR(C149="-",G149="-"),"-",(G149-C149)/C149)</f>
        <v>1.6116363636363638</v>
      </c>
      <c r="L149" s="6" t="str">
        <f t="shared" ref="L149:N150" si="22">IF(OR(D149="-",H149="-"),"-",(H149-D149)/D149)</f>
        <v>-</v>
      </c>
      <c r="M149" s="6">
        <f t="shared" si="22"/>
        <v>1.2173913043478262</v>
      </c>
      <c r="N149" s="6">
        <f t="shared" si="22"/>
        <v>1.5781440781440779</v>
      </c>
    </row>
    <row r="150" spans="2:14" ht="27.5" thickBot="1" x14ac:dyDescent="0.35">
      <c r="B150" s="7" t="s">
        <v>77</v>
      </c>
      <c r="C150" s="6">
        <f t="shared" si="21"/>
        <v>0.57777777777777772</v>
      </c>
      <c r="D150" s="6" t="str">
        <f t="shared" si="21"/>
        <v>-</v>
      </c>
      <c r="E150" s="6">
        <f t="shared" si="21"/>
        <v>0.23076923076923078</v>
      </c>
      <c r="F150" s="6">
        <f t="shared" si="21"/>
        <v>0.5</v>
      </c>
      <c r="G150" s="6">
        <f t="shared" si="21"/>
        <v>0.20930232558139536</v>
      </c>
      <c r="H150" s="6" t="str">
        <f t="shared" si="21"/>
        <v>-</v>
      </c>
      <c r="I150" s="6">
        <f t="shared" si="21"/>
        <v>1</v>
      </c>
      <c r="J150" s="6">
        <f t="shared" si="21"/>
        <v>0.22727272727272727</v>
      </c>
      <c r="K150" s="6">
        <f>IF(OR(C150="-",G150="-"),"-",(G150-C150)/C150)</f>
        <v>-0.63774597495527718</v>
      </c>
      <c r="L150" s="6" t="str">
        <f t="shared" si="22"/>
        <v>-</v>
      </c>
      <c r="M150" s="6">
        <f t="shared" si="22"/>
        <v>3.333333333333333</v>
      </c>
      <c r="N150" s="6">
        <f t="shared" si="22"/>
        <v>-0.54545454545454541</v>
      </c>
    </row>
    <row r="151" spans="2:14" x14ac:dyDescent="0.3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x14ac:dyDescent="0.3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x14ac:dyDescent="0.3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35">
      <c r="B156" s="7"/>
      <c r="C156" s="8" t="s">
        <v>103</v>
      </c>
      <c r="D156" s="8" t="s">
        <v>104</v>
      </c>
      <c r="E156" s="8" t="s">
        <v>99</v>
      </c>
    </row>
    <row r="157" spans="2:14" ht="14" thickBot="1" x14ac:dyDescent="0.35">
      <c r="B157" s="4" t="s">
        <v>94</v>
      </c>
      <c r="C157" s="19">
        <v>196</v>
      </c>
      <c r="D157" s="19">
        <v>245</v>
      </c>
      <c r="E157" s="18">
        <f>IF(C157=0,"-",(D157-C157)/C157)</f>
        <v>0.25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4" thickBot="1" x14ac:dyDescent="0.35">
      <c r="B158" s="4" t="s">
        <v>95</v>
      </c>
      <c r="C158" s="19">
        <v>37</v>
      </c>
      <c r="D158" s="19">
        <v>48</v>
      </c>
      <c r="E158" s="18">
        <f t="shared" ref="E158:E159" si="23">IF(C158=0,"-",(D158-C158)/C158)</f>
        <v>0.29729729729729731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4" thickBot="1" x14ac:dyDescent="0.35">
      <c r="B159" s="4" t="s">
        <v>96</v>
      </c>
      <c r="C159" s="19">
        <v>1</v>
      </c>
      <c r="D159" s="19">
        <v>2</v>
      </c>
      <c r="E159" s="18">
        <f t="shared" si="23"/>
        <v>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4" thickBot="1" x14ac:dyDescent="0.35">
      <c r="B160" s="4" t="s">
        <v>97</v>
      </c>
      <c r="C160" s="18">
        <f>IF(C157=0,"-",C157/(C157+C158+C159))</f>
        <v>0.83760683760683763</v>
      </c>
      <c r="D160" s="18">
        <f>IF(D157=0,"-",D157/(D157+D158+D159))</f>
        <v>0.83050847457627119</v>
      </c>
      <c r="E160" s="18">
        <f>IF(OR(C160="-",D160="-"),"-",(D160-C160)/C160)</f>
        <v>-8.474576271186458E-3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x14ac:dyDescent="0.3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x14ac:dyDescent="0.3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x14ac:dyDescent="0.3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35">
      <c r="C165" s="8" t="s">
        <v>103</v>
      </c>
      <c r="D165" s="8" t="s">
        <v>104</v>
      </c>
      <c r="E165" s="8" t="s">
        <v>99</v>
      </c>
    </row>
    <row r="166" spans="2:14" ht="20.149999999999999" customHeight="1" thickBot="1" x14ac:dyDescent="0.35">
      <c r="B166" s="4" t="s">
        <v>38</v>
      </c>
      <c r="C166" s="5">
        <v>26</v>
      </c>
      <c r="D166" s="5">
        <v>21</v>
      </c>
      <c r="E166" s="6">
        <f>IF(C166=0,"-",(D166-C166)/C166)</f>
        <v>-0.19230769230769232</v>
      </c>
    </row>
    <row r="167" spans="2:14" ht="20.149999999999999" customHeight="1" thickBot="1" x14ac:dyDescent="0.35">
      <c r="B167" s="4" t="s">
        <v>41</v>
      </c>
      <c r="C167" s="5">
        <v>15</v>
      </c>
      <c r="D167" s="5">
        <v>8</v>
      </c>
      <c r="E167" s="6">
        <f t="shared" ref="E167:E168" si="24">IF(C167=0,"-",(D167-C167)/C167)</f>
        <v>-0.46666666666666667</v>
      </c>
    </row>
    <row r="168" spans="2:14" ht="20.149999999999999" customHeight="1" thickBot="1" x14ac:dyDescent="0.35">
      <c r="B168" s="4" t="s">
        <v>42</v>
      </c>
      <c r="C168" s="5">
        <v>3</v>
      </c>
      <c r="D168" s="5">
        <v>10</v>
      </c>
      <c r="E168" s="6">
        <f t="shared" si="24"/>
        <v>2.3333333333333335</v>
      </c>
    </row>
    <row r="169" spans="2:14" ht="20.149999999999999" customHeight="1" thickBot="1" x14ac:dyDescent="0.35">
      <c r="B169" s="4" t="s">
        <v>98</v>
      </c>
      <c r="C169" s="6">
        <f>IF(C166=0,"-",(C167+C168)/C166)</f>
        <v>0.69230769230769229</v>
      </c>
      <c r="D169" s="6">
        <f>IF(D166=0,"-",(D167+D168)/D166)</f>
        <v>0.8571428571428571</v>
      </c>
      <c r="E169" s="6">
        <f t="shared" ref="E169:E171" si="25">IF(OR(C169="-",D169="-"),"-",(D169-C169)/C169)</f>
        <v>0.23809523809523805</v>
      </c>
    </row>
    <row r="170" spans="2:14" ht="20.149999999999999" customHeight="1" thickBot="1" x14ac:dyDescent="0.35">
      <c r="B170" s="4" t="s">
        <v>39</v>
      </c>
      <c r="C170" s="6">
        <v>0.75</v>
      </c>
      <c r="D170" s="6">
        <v>0.8</v>
      </c>
      <c r="E170" s="6">
        <f t="shared" si="25"/>
        <v>6.6666666666666721E-2</v>
      </c>
    </row>
    <row r="171" spans="2:14" ht="20.149999999999999" customHeight="1" thickBot="1" x14ac:dyDescent="0.35">
      <c r="B171" s="4" t="s">
        <v>40</v>
      </c>
      <c r="C171" s="6">
        <v>0.5</v>
      </c>
      <c r="D171" s="6">
        <v>0.90909090909090906</v>
      </c>
      <c r="E171" s="6">
        <f t="shared" si="25"/>
        <v>0.81818181818181812</v>
      </c>
    </row>
    <row r="172" spans="2:14" ht="20.149999999999999" customHeight="1" x14ac:dyDescent="0.3">
      <c r="B172" s="7"/>
      <c r="C172" s="18"/>
      <c r="D172" s="18"/>
      <c r="E172" s="18"/>
    </row>
    <row r="177" spans="2:8" ht="42.75" customHeight="1" thickBot="1" x14ac:dyDescent="0.35">
      <c r="C177" s="8" t="s">
        <v>103</v>
      </c>
      <c r="D177" s="8" t="s">
        <v>104</v>
      </c>
      <c r="E177" s="8" t="s">
        <v>99</v>
      </c>
    </row>
    <row r="178" spans="2:8" ht="14" thickBot="1" x14ac:dyDescent="0.35">
      <c r="B178" s="15" t="s">
        <v>81</v>
      </c>
      <c r="C178" s="5">
        <v>26</v>
      </c>
      <c r="D178" s="5">
        <v>30</v>
      </c>
      <c r="E178" s="6">
        <f>IF(C178=0,"-",(D178-C178)/C178)</f>
        <v>0.15384615384615385</v>
      </c>
      <c r="H178" s="13"/>
    </row>
    <row r="179" spans="2:8" ht="14" thickBot="1" x14ac:dyDescent="0.35">
      <c r="B179" s="4" t="s">
        <v>43</v>
      </c>
      <c r="C179" s="5">
        <v>21</v>
      </c>
      <c r="D179" s="5">
        <v>29</v>
      </c>
      <c r="E179" s="6">
        <f t="shared" ref="E179:E185" si="26">IF(C179=0,"-",(D179-C179)/C179)</f>
        <v>0.38095238095238093</v>
      </c>
      <c r="H179" s="13"/>
    </row>
    <row r="180" spans="2:8" ht="14" thickBot="1" x14ac:dyDescent="0.35">
      <c r="B180" s="4" t="s">
        <v>47</v>
      </c>
      <c r="C180" s="5">
        <v>0</v>
      </c>
      <c r="D180" s="5">
        <v>1</v>
      </c>
      <c r="E180" s="6" t="str">
        <f t="shared" si="26"/>
        <v>-</v>
      </c>
      <c r="H180" s="13"/>
    </row>
    <row r="181" spans="2:8" ht="14" thickBot="1" x14ac:dyDescent="0.35">
      <c r="B181" s="4" t="s">
        <v>78</v>
      </c>
      <c r="C181" s="5">
        <v>5</v>
      </c>
      <c r="D181" s="5">
        <v>0</v>
      </c>
      <c r="E181" s="6">
        <f t="shared" si="26"/>
        <v>-1</v>
      </c>
      <c r="H181" s="13"/>
    </row>
    <row r="182" spans="2:8" ht="14" thickBot="1" x14ac:dyDescent="0.35">
      <c r="B182" s="15" t="s">
        <v>79</v>
      </c>
      <c r="C182" s="5">
        <v>273</v>
      </c>
      <c r="D182" s="5">
        <v>228</v>
      </c>
      <c r="E182" s="6">
        <f t="shared" si="26"/>
        <v>-0.16483516483516483</v>
      </c>
      <c r="H182" s="13"/>
    </row>
    <row r="183" spans="2:8" ht="14" thickBot="1" x14ac:dyDescent="0.35">
      <c r="B183" s="4" t="s">
        <v>47</v>
      </c>
      <c r="C183" s="5">
        <v>243</v>
      </c>
      <c r="D183" s="5">
        <v>206</v>
      </c>
      <c r="E183" s="6">
        <f t="shared" si="26"/>
        <v>-0.15226337448559671</v>
      </c>
      <c r="H183" s="13"/>
    </row>
    <row r="184" spans="2:8" ht="14" thickBot="1" x14ac:dyDescent="0.3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4" thickBot="1" x14ac:dyDescent="0.35">
      <c r="B185" s="4" t="s">
        <v>80</v>
      </c>
      <c r="C185" s="5">
        <v>30</v>
      </c>
      <c r="D185" s="5">
        <v>22</v>
      </c>
      <c r="E185" s="6">
        <f t="shared" si="26"/>
        <v>-0.26666666666666666</v>
      </c>
      <c r="H185" s="13"/>
    </row>
    <row r="196" spans="2:5" ht="42.75" customHeight="1" thickBot="1" x14ac:dyDescent="0.35">
      <c r="C196" s="8" t="s">
        <v>103</v>
      </c>
      <c r="D196" s="8" t="s">
        <v>104</v>
      </c>
      <c r="E196" s="8" t="s">
        <v>99</v>
      </c>
    </row>
    <row r="197" spans="2:5" ht="14" thickBot="1" x14ac:dyDescent="0.35">
      <c r="B197" s="4" t="s">
        <v>82</v>
      </c>
      <c r="C197" s="5">
        <v>13</v>
      </c>
      <c r="D197" s="5">
        <v>14</v>
      </c>
      <c r="E197" s="6">
        <f t="shared" ref="E197:E200" si="27">IF(C197=0,"-",(D197-C197)/C197)</f>
        <v>7.6923076923076927E-2</v>
      </c>
    </row>
    <row r="198" spans="2:5" ht="14" thickBot="1" x14ac:dyDescent="0.35">
      <c r="B198" s="4" t="s">
        <v>83</v>
      </c>
      <c r="C198" s="5">
        <v>1</v>
      </c>
      <c r="D198" s="5">
        <v>1</v>
      </c>
      <c r="E198" s="6">
        <f t="shared" si="27"/>
        <v>0</v>
      </c>
    </row>
    <row r="199" spans="2:5" ht="14" thickBot="1" x14ac:dyDescent="0.35">
      <c r="B199" s="4" t="s">
        <v>84</v>
      </c>
      <c r="C199" s="5">
        <v>14</v>
      </c>
      <c r="D199" s="5">
        <v>15</v>
      </c>
      <c r="E199" s="6">
        <f t="shared" si="27"/>
        <v>7.1428571428571425E-2</v>
      </c>
    </row>
    <row r="200" spans="2:5" ht="14" thickBot="1" x14ac:dyDescent="0.35">
      <c r="B200" s="4" t="s">
        <v>85</v>
      </c>
      <c r="C200" s="5">
        <v>8</v>
      </c>
      <c r="D200" s="5">
        <v>14</v>
      </c>
      <c r="E200" s="6">
        <f t="shared" si="27"/>
        <v>0.75</v>
      </c>
    </row>
    <row r="201" spans="2:5" x14ac:dyDescent="0.3">
      <c r="B201" s="7"/>
      <c r="C201" s="19"/>
      <c r="D201" s="19"/>
      <c r="E201" s="18"/>
    </row>
    <row r="206" spans="2:5" ht="42.75" customHeight="1" thickBot="1" x14ac:dyDescent="0.35">
      <c r="C206" s="8" t="s">
        <v>103</v>
      </c>
      <c r="D206" s="8" t="s">
        <v>104</v>
      </c>
      <c r="E206" s="8" t="s">
        <v>99</v>
      </c>
    </row>
    <row r="207" spans="2:5" ht="20.149999999999999" customHeight="1" thickBot="1" x14ac:dyDescent="0.3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49999999999999" customHeight="1" thickBot="1" x14ac:dyDescent="0.35">
      <c r="B208" s="17" t="s">
        <v>89</v>
      </c>
      <c r="C208" s="5">
        <v>14</v>
      </c>
      <c r="D208" s="5">
        <v>14</v>
      </c>
      <c r="E208" s="6">
        <f t="shared" si="28"/>
        <v>0</v>
      </c>
    </row>
    <row r="209" spans="2:5" ht="20.149999999999999" customHeight="1" thickBot="1" x14ac:dyDescent="0.35">
      <c r="B209" s="17" t="s">
        <v>86</v>
      </c>
      <c r="C209" s="5">
        <v>10</v>
      </c>
      <c r="D209" s="5">
        <v>10</v>
      </c>
      <c r="E209" s="6">
        <f t="shared" si="28"/>
        <v>0</v>
      </c>
    </row>
    <row r="210" spans="2:5" ht="20.149999999999999" customHeight="1" thickBot="1" x14ac:dyDescent="0.35">
      <c r="B210" s="17" t="s">
        <v>87</v>
      </c>
      <c r="C210" s="5">
        <v>4</v>
      </c>
      <c r="D210" s="5">
        <v>4</v>
      </c>
      <c r="E210" s="6">
        <f t="shared" si="28"/>
        <v>0</v>
      </c>
    </row>
    <row r="211" spans="2:5" ht="20.149999999999999" customHeight="1" thickBot="1" x14ac:dyDescent="0.35">
      <c r="B211" s="17" t="s">
        <v>90</v>
      </c>
      <c r="C211" s="5"/>
      <c r="D211" s="5"/>
      <c r="E211" s="6"/>
    </row>
    <row r="212" spans="2:5" ht="20.149999999999999" customHeight="1" thickBot="1" x14ac:dyDescent="0.35">
      <c r="B212" s="17" t="s">
        <v>89</v>
      </c>
      <c r="C212" s="5">
        <v>0</v>
      </c>
      <c r="D212" s="5">
        <v>1</v>
      </c>
      <c r="E212" s="6" t="str">
        <f>IF(C212=0,"-",(D212-C212)/C212)</f>
        <v>-</v>
      </c>
    </row>
    <row r="213" spans="2:5" ht="14" thickBot="1" x14ac:dyDescent="0.35">
      <c r="B213" s="17" t="s">
        <v>86</v>
      </c>
      <c r="C213" s="5">
        <v>0</v>
      </c>
      <c r="D213" s="5">
        <v>1</v>
      </c>
      <c r="E213" s="6" t="str">
        <f t="shared" ref="E213:E214" si="29">IF(C213=0,"-",(D213-C213)/C213)</f>
        <v>-</v>
      </c>
    </row>
    <row r="214" spans="2:5" ht="14" thickBot="1" x14ac:dyDescent="0.3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x14ac:dyDescent="0.3">
      <c r="B215" s="21"/>
      <c r="C215" s="19"/>
      <c r="D215" s="19"/>
      <c r="E215" s="18"/>
    </row>
    <row r="220" spans="2:5" ht="42.75" customHeight="1" thickBot="1" x14ac:dyDescent="0.35">
      <c r="C220" s="8" t="s">
        <v>103</v>
      </c>
      <c r="D220" s="8" t="s">
        <v>104</v>
      </c>
      <c r="E220" s="8" t="s">
        <v>99</v>
      </c>
    </row>
    <row r="221" spans="2:5" ht="14" thickBot="1" x14ac:dyDescent="0.35">
      <c r="B221" s="16" t="s">
        <v>91</v>
      </c>
      <c r="C221" s="5">
        <v>19</v>
      </c>
      <c r="D221" s="5">
        <v>16</v>
      </c>
      <c r="E221" s="6">
        <f t="shared" ref="E221:E223" si="30">IF(C221=0,"-",(D221-C221)/C221)</f>
        <v>-0.15789473684210525</v>
      </c>
    </row>
    <row r="222" spans="2:5" ht="14" thickBot="1" x14ac:dyDescent="0.35">
      <c r="B222" s="16" t="s">
        <v>92</v>
      </c>
      <c r="C222" s="5">
        <v>17</v>
      </c>
      <c r="D222" s="5">
        <v>20</v>
      </c>
      <c r="E222" s="6">
        <f t="shared" si="30"/>
        <v>0.17647058823529413</v>
      </c>
    </row>
    <row r="223" spans="2:5" ht="14" thickBot="1" x14ac:dyDescent="0.35">
      <c r="B223" s="16" t="s">
        <v>93</v>
      </c>
      <c r="C223" s="5">
        <v>64</v>
      </c>
      <c r="D223" s="5">
        <v>62</v>
      </c>
      <c r="E223" s="6">
        <f t="shared" si="30"/>
        <v>-3.125E-2</v>
      </c>
    </row>
    <row r="224" spans="2:5" ht="14" thickBot="1" x14ac:dyDescent="0.35">
      <c r="C224" s="5"/>
      <c r="D224" s="5"/>
      <c r="E224" s="6"/>
    </row>
    <row r="225" spans="3:5" ht="14" thickBot="1" x14ac:dyDescent="0.35">
      <c r="C225" s="5"/>
      <c r="D225" s="5"/>
      <c r="E225" s="6"/>
    </row>
    <row r="226" spans="3:5" ht="14" thickBot="1" x14ac:dyDescent="0.35">
      <c r="C226" s="5"/>
      <c r="D226" s="5"/>
      <c r="E226" s="6"/>
    </row>
    <row r="227" spans="3:5" ht="14" thickBot="1" x14ac:dyDescent="0.35">
      <c r="C227" s="5"/>
      <c r="D227" s="5"/>
      <c r="E227" s="6"/>
    </row>
    <row r="228" spans="3:5" ht="14" thickBot="1" x14ac:dyDescent="0.3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28"/>
  <sheetViews>
    <sheetView workbookViewId="0"/>
  </sheetViews>
  <sheetFormatPr baseColWidth="10" defaultRowHeight="13.5" x14ac:dyDescent="0.3"/>
  <cols>
    <col min="2" max="2" width="56.84375" bestFit="1" customWidth="1"/>
    <col min="3" max="4" width="12.4609375" customWidth="1"/>
    <col min="5" max="5" width="12.765625" customWidth="1"/>
    <col min="6" max="6" width="8.765625" bestFit="1" customWidth="1"/>
    <col min="7" max="7" width="11.61328125" customWidth="1"/>
    <col min="8" max="8" width="12.15234375" customWidth="1"/>
    <col min="9" max="9" width="12.765625" customWidth="1"/>
    <col min="10" max="10" width="8.765625" bestFit="1" customWidth="1"/>
    <col min="11" max="11" width="11.61328125" bestFit="1" customWidth="1"/>
    <col min="12" max="12" width="12" bestFit="1" customWidth="1"/>
    <col min="13" max="13" width="12.765625" customWidth="1"/>
    <col min="14" max="14" width="9.61328125" bestFit="1" customWidth="1"/>
  </cols>
  <sheetData>
    <row r="1" spans="1:5" ht="14" thickBot="1" x14ac:dyDescent="0.35">
      <c r="A1" s="5"/>
      <c r="B1" s="5"/>
    </row>
    <row r="2" spans="1:5" ht="14" thickBot="1" x14ac:dyDescent="0.35">
      <c r="A2" s="5"/>
      <c r="B2" s="5"/>
    </row>
    <row r="3" spans="1:5" ht="14" thickBot="1" x14ac:dyDescent="0.35">
      <c r="A3" s="5"/>
      <c r="B3" s="5"/>
    </row>
    <row r="11" spans="1:5" ht="27" customHeight="1" x14ac:dyDescent="0.3">
      <c r="B11" s="20" t="str">
        <f>Portada!B9</f>
        <v>4º Trimestre 2025</v>
      </c>
    </row>
    <row r="13" spans="1:5" ht="42.75" customHeight="1" thickBot="1" x14ac:dyDescent="0.35">
      <c r="C13" s="8" t="s">
        <v>103</v>
      </c>
      <c r="D13" s="8" t="s">
        <v>104</v>
      </c>
      <c r="E13" s="8" t="s">
        <v>99</v>
      </c>
    </row>
    <row r="14" spans="1:5" ht="20.149999999999999" customHeight="1" thickBot="1" x14ac:dyDescent="0.35">
      <c r="B14" s="4" t="s">
        <v>22</v>
      </c>
      <c r="C14" s="5">
        <v>786</v>
      </c>
      <c r="D14" s="5">
        <v>912</v>
      </c>
      <c r="E14" s="6">
        <f>IF(C14&gt;0,(D14-C14)/C14)</f>
        <v>0.16030534351145037</v>
      </c>
    </row>
    <row r="15" spans="1:5" ht="20.149999999999999" customHeight="1" thickBot="1" x14ac:dyDescent="0.35">
      <c r="B15" s="4" t="s">
        <v>17</v>
      </c>
      <c r="C15" s="5">
        <v>697</v>
      </c>
      <c r="D15" s="5">
        <v>835</v>
      </c>
      <c r="E15" s="6">
        <f t="shared" ref="E15:E25" si="0">IF(C15&gt;0,(D15-C15)/C15)</f>
        <v>0.19799139167862267</v>
      </c>
    </row>
    <row r="16" spans="1:5" ht="20.149999999999999" customHeight="1" thickBot="1" x14ac:dyDescent="0.35">
      <c r="B16" s="4" t="s">
        <v>18</v>
      </c>
      <c r="C16" s="5">
        <v>587</v>
      </c>
      <c r="D16" s="5">
        <v>748</v>
      </c>
      <c r="E16" s="6">
        <f t="shared" si="0"/>
        <v>0.27427597955706984</v>
      </c>
    </row>
    <row r="17" spans="2:5" ht="20.149999999999999" customHeight="1" thickBot="1" x14ac:dyDescent="0.35">
      <c r="B17" s="4" t="s">
        <v>19</v>
      </c>
      <c r="C17" s="5">
        <v>110</v>
      </c>
      <c r="D17" s="5">
        <v>87</v>
      </c>
      <c r="E17" s="6">
        <f t="shared" si="0"/>
        <v>-0.20909090909090908</v>
      </c>
    </row>
    <row r="18" spans="2:5" ht="20.149999999999999" customHeight="1" thickBot="1" x14ac:dyDescent="0.35">
      <c r="B18" s="4" t="s">
        <v>100</v>
      </c>
      <c r="C18" s="5">
        <v>0</v>
      </c>
      <c r="D18" s="5">
        <v>0</v>
      </c>
      <c r="E18" s="6" t="str">
        <f>IF(C18=0,"-",(D18-C18)/C18)</f>
        <v>-</v>
      </c>
    </row>
    <row r="19" spans="2:5" ht="20.149999999999999" customHeight="1" thickBot="1" x14ac:dyDescent="0.3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49999999999999" customHeight="1" thickBot="1" x14ac:dyDescent="0.35">
      <c r="B20" s="4" t="s">
        <v>20</v>
      </c>
      <c r="C20" s="6">
        <f>C17/C15</f>
        <v>0.15781922525107603</v>
      </c>
      <c r="D20" s="6">
        <f>D17/D15</f>
        <v>0.10419161676646707</v>
      </c>
      <c r="E20" s="6">
        <f t="shared" si="0"/>
        <v>-0.33980402830702222</v>
      </c>
    </row>
    <row r="21" spans="2:5" ht="30" customHeight="1" thickBot="1" x14ac:dyDescent="0.35">
      <c r="B21" s="4" t="s">
        <v>23</v>
      </c>
      <c r="C21" s="5">
        <v>20</v>
      </c>
      <c r="D21" s="5">
        <v>34</v>
      </c>
      <c r="E21" s="6">
        <f t="shared" si="0"/>
        <v>0.7</v>
      </c>
    </row>
    <row r="22" spans="2:5" ht="20.149999999999999" customHeight="1" thickBot="1" x14ac:dyDescent="0.35">
      <c r="B22" s="4" t="s">
        <v>24</v>
      </c>
      <c r="C22" s="5">
        <v>19</v>
      </c>
      <c r="D22" s="5">
        <v>29</v>
      </c>
      <c r="E22" s="6">
        <f t="shared" si="0"/>
        <v>0.52631578947368418</v>
      </c>
    </row>
    <row r="23" spans="2:5" ht="20.149999999999999" customHeight="1" thickBot="1" x14ac:dyDescent="0.35">
      <c r="B23" s="4" t="s">
        <v>25</v>
      </c>
      <c r="C23" s="5">
        <v>1</v>
      </c>
      <c r="D23" s="5">
        <v>5</v>
      </c>
      <c r="E23" s="6">
        <f t="shared" si="0"/>
        <v>4</v>
      </c>
    </row>
    <row r="24" spans="2:5" ht="20.149999999999999" customHeight="1" thickBot="1" x14ac:dyDescent="0.35">
      <c r="B24" s="4" t="s">
        <v>21</v>
      </c>
      <c r="C24" s="6">
        <f>C23/C21</f>
        <v>0.05</v>
      </c>
      <c r="D24" s="6">
        <f t="shared" ref="D24" si="1">D23/D21</f>
        <v>0.14705882352941177</v>
      </c>
      <c r="E24" s="6">
        <f t="shared" si="0"/>
        <v>1.9411764705882353</v>
      </c>
    </row>
    <row r="25" spans="2:5" ht="20.149999999999999" customHeight="1" thickBot="1" x14ac:dyDescent="0.35">
      <c r="B25" s="7" t="s">
        <v>26</v>
      </c>
      <c r="C25" s="6">
        <v>0.13076824939400078</v>
      </c>
      <c r="D25" s="6">
        <v>0.15668598814440629</v>
      </c>
      <c r="E25" s="6">
        <f t="shared" si="0"/>
        <v>0.19819596018538221</v>
      </c>
    </row>
    <row r="33" spans="2:5" ht="42.75" customHeight="1" thickBot="1" x14ac:dyDescent="0.35">
      <c r="C33" s="8" t="s">
        <v>103</v>
      </c>
      <c r="D33" s="8" t="s">
        <v>104</v>
      </c>
      <c r="E33" s="8" t="s">
        <v>99</v>
      </c>
    </row>
    <row r="34" spans="2:5" ht="20.149999999999999" customHeight="1" thickBot="1" x14ac:dyDescent="0.35">
      <c r="B34" s="4" t="s">
        <v>27</v>
      </c>
      <c r="C34" s="5">
        <v>169</v>
      </c>
      <c r="D34" s="5">
        <v>191</v>
      </c>
      <c r="E34" s="6">
        <f>IF(C34&gt;0,(D34-C34)/C34,"-")</f>
        <v>0.13017751479289941</v>
      </c>
    </row>
    <row r="35" spans="2:5" ht="20.149999999999999" customHeight="1" thickBot="1" x14ac:dyDescent="0.3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49999999999999" customHeight="1" thickBot="1" x14ac:dyDescent="0.35">
      <c r="B36" s="4" t="s">
        <v>28</v>
      </c>
      <c r="C36" s="5">
        <v>112</v>
      </c>
      <c r="D36" s="5">
        <v>139</v>
      </c>
      <c r="E36" s="6">
        <f t="shared" si="2"/>
        <v>0.24107142857142858</v>
      </c>
    </row>
    <row r="37" spans="2:5" ht="20.149999999999999" customHeight="1" thickBot="1" x14ac:dyDescent="0.35">
      <c r="B37" s="4" t="s">
        <v>30</v>
      </c>
      <c r="C37" s="5">
        <v>57</v>
      </c>
      <c r="D37" s="5">
        <v>52</v>
      </c>
      <c r="E37" s="6">
        <f t="shared" si="2"/>
        <v>-8.771929824561403E-2</v>
      </c>
    </row>
    <row r="43" spans="2:5" ht="42.75" customHeight="1" thickBot="1" x14ac:dyDescent="0.35">
      <c r="C43" s="8" t="s">
        <v>103</v>
      </c>
      <c r="D43" s="8" t="s">
        <v>104</v>
      </c>
      <c r="E43" s="8" t="s">
        <v>99</v>
      </c>
    </row>
    <row r="44" spans="2:5" ht="20.149999999999999" customHeight="1" thickBot="1" x14ac:dyDescent="0.35">
      <c r="B44" s="4" t="s">
        <v>33</v>
      </c>
      <c r="C44" s="5">
        <v>153</v>
      </c>
      <c r="D44" s="5">
        <v>136</v>
      </c>
      <c r="E44" s="6">
        <f>IF(C44&gt;0,(D44-C44)/C44,"-")</f>
        <v>-0.1111111111111111</v>
      </c>
    </row>
    <row r="45" spans="2:5" ht="20.149999999999999" customHeight="1" thickBot="1" x14ac:dyDescent="0.35">
      <c r="B45" s="4" t="s">
        <v>34</v>
      </c>
      <c r="C45" s="5">
        <v>10</v>
      </c>
      <c r="D45" s="5">
        <v>3</v>
      </c>
      <c r="E45" s="6">
        <f t="shared" ref="E45:E51" si="3">IF(C45&gt;0,(D45-C45)/C45,"-")</f>
        <v>-0.7</v>
      </c>
    </row>
    <row r="46" spans="2:5" ht="20.149999999999999" customHeight="1" thickBot="1" x14ac:dyDescent="0.35">
      <c r="B46" s="4" t="s">
        <v>31</v>
      </c>
      <c r="C46" s="5">
        <v>20</v>
      </c>
      <c r="D46" s="5">
        <v>11</v>
      </c>
      <c r="E46" s="6">
        <f t="shared" si="3"/>
        <v>-0.45</v>
      </c>
    </row>
    <row r="47" spans="2:5" ht="20.149999999999999" customHeight="1" thickBot="1" x14ac:dyDescent="0.35">
      <c r="B47" s="4" t="s">
        <v>32</v>
      </c>
      <c r="C47" s="5">
        <v>213</v>
      </c>
      <c r="D47" s="5">
        <v>248</v>
      </c>
      <c r="E47" s="6">
        <f t="shared" si="3"/>
        <v>0.16431924882629109</v>
      </c>
    </row>
    <row r="48" spans="2:5" ht="20.149999999999999" customHeight="1" thickBot="1" x14ac:dyDescent="0.35">
      <c r="B48" s="4" t="s">
        <v>35</v>
      </c>
      <c r="C48" s="5">
        <v>113</v>
      </c>
      <c r="D48" s="5">
        <v>147</v>
      </c>
      <c r="E48" s="6">
        <f t="shared" si="3"/>
        <v>0.30088495575221241</v>
      </c>
    </row>
    <row r="49" spans="2:5" ht="20.149999999999999" customHeight="1" thickBot="1" x14ac:dyDescent="0.35">
      <c r="B49" s="4" t="s">
        <v>67</v>
      </c>
      <c r="C49" s="5">
        <v>108</v>
      </c>
      <c r="D49" s="5">
        <v>131</v>
      </c>
      <c r="E49" s="6">
        <f t="shared" si="3"/>
        <v>0.21296296296296297</v>
      </c>
    </row>
    <row r="50" spans="2:5" ht="20.149999999999999" customHeight="1" collapsed="1" thickBot="1" x14ac:dyDescent="0.35">
      <c r="B50" s="4" t="s">
        <v>36</v>
      </c>
      <c r="C50" s="6">
        <f>C44/(C44+C45)</f>
        <v>0.93865030674846628</v>
      </c>
      <c r="D50" s="6">
        <f>D44/(D44+D45)</f>
        <v>0.97841726618705038</v>
      </c>
      <c r="E50" s="6">
        <f t="shared" si="3"/>
        <v>4.2366107114308556E-2</v>
      </c>
    </row>
    <row r="51" spans="2:5" ht="20.149999999999999" customHeight="1" thickBot="1" x14ac:dyDescent="0.35">
      <c r="B51" s="4" t="s">
        <v>37</v>
      </c>
      <c r="C51" s="6">
        <f>C47/(C46+C47)</f>
        <v>0.91416309012875541</v>
      </c>
      <c r="D51" s="6">
        <f t="shared" ref="D51" si="4">D47/(D46+D47)</f>
        <v>0.9575289575289575</v>
      </c>
      <c r="E51" s="6">
        <f t="shared" si="3"/>
        <v>4.7437779832145956E-2</v>
      </c>
    </row>
    <row r="57" spans="2:5" ht="42.75" customHeight="1" thickBot="1" x14ac:dyDescent="0.35">
      <c r="C57" s="8" t="s">
        <v>103</v>
      </c>
      <c r="D57" s="8" t="s">
        <v>104</v>
      </c>
      <c r="E57" s="8" t="s">
        <v>99</v>
      </c>
    </row>
    <row r="58" spans="2:5" ht="20.149999999999999" customHeight="1" thickBot="1" x14ac:dyDescent="0.35">
      <c r="B58" s="4" t="s">
        <v>38</v>
      </c>
      <c r="C58" s="5">
        <v>166</v>
      </c>
      <c r="D58" s="5">
        <v>144</v>
      </c>
      <c r="E58" s="6">
        <f>IF(C58&gt;0,(D58-C58)/C58,"-")</f>
        <v>-0.13253012048192772</v>
      </c>
    </row>
    <row r="59" spans="2:5" ht="20.149999999999999" customHeight="1" thickBot="1" x14ac:dyDescent="0.35">
      <c r="B59" s="4" t="s">
        <v>41</v>
      </c>
      <c r="C59" s="5">
        <v>133</v>
      </c>
      <c r="D59" s="5">
        <v>127</v>
      </c>
      <c r="E59" s="6">
        <f t="shared" ref="E59:E63" si="5">IF(C59&gt;0,(D59-C59)/C59,"-")</f>
        <v>-4.5112781954887216E-2</v>
      </c>
    </row>
    <row r="60" spans="2:5" ht="20.149999999999999" customHeight="1" thickBot="1" x14ac:dyDescent="0.35">
      <c r="B60" s="4" t="s">
        <v>42</v>
      </c>
      <c r="C60" s="5">
        <v>20</v>
      </c>
      <c r="D60" s="5">
        <v>14</v>
      </c>
      <c r="E60" s="6">
        <f t="shared" si="5"/>
        <v>-0.3</v>
      </c>
    </row>
    <row r="61" spans="2:5" ht="20.149999999999999" customHeight="1" collapsed="1" thickBot="1" x14ac:dyDescent="0.35">
      <c r="B61" s="4" t="s">
        <v>98</v>
      </c>
      <c r="C61" s="6">
        <f>(C59+C60)/C58</f>
        <v>0.92168674698795183</v>
      </c>
      <c r="D61" s="6">
        <f>(D59+D60)/D58</f>
        <v>0.97916666666666663</v>
      </c>
      <c r="E61" s="6">
        <f t="shared" si="5"/>
        <v>6.2363834422657881E-2</v>
      </c>
    </row>
    <row r="62" spans="2:5" ht="20.149999999999999" customHeight="1" thickBot="1" x14ac:dyDescent="0.35">
      <c r="B62" s="4" t="s">
        <v>39</v>
      </c>
      <c r="C62" s="6">
        <v>0.91724137931034477</v>
      </c>
      <c r="D62" s="6">
        <v>0.97692307692307689</v>
      </c>
      <c r="E62" s="6">
        <f t="shared" si="5"/>
        <v>6.5066512434933513E-2</v>
      </c>
    </row>
    <row r="63" spans="2:5" ht="20.149999999999999" customHeight="1" thickBot="1" x14ac:dyDescent="0.35">
      <c r="B63" s="4" t="s">
        <v>40</v>
      </c>
      <c r="C63" s="6">
        <v>0.95238095238095233</v>
      </c>
      <c r="D63" s="6">
        <v>1</v>
      </c>
      <c r="E63" s="6">
        <f t="shared" si="5"/>
        <v>5.0000000000000058E-2</v>
      </c>
    </row>
    <row r="64" spans="2:5" ht="14" thickBot="1" x14ac:dyDescent="0.35">
      <c r="E64" s="6"/>
    </row>
    <row r="69" spans="2:5" ht="42.75" customHeight="1" thickBot="1" x14ac:dyDescent="0.35">
      <c r="C69" s="8" t="s">
        <v>103</v>
      </c>
      <c r="D69" s="8" t="s">
        <v>104</v>
      </c>
      <c r="E69" s="8" t="s">
        <v>99</v>
      </c>
    </row>
    <row r="70" spans="2:5" ht="20.149999999999999" customHeight="1" thickBot="1" x14ac:dyDescent="0.35">
      <c r="B70" s="4" t="s">
        <v>44</v>
      </c>
      <c r="C70" s="5">
        <v>841</v>
      </c>
      <c r="D70" s="5">
        <v>1014</v>
      </c>
      <c r="E70" s="6">
        <f>IF(C70&gt;0,(D70-C70)/C70,"-")</f>
        <v>0.2057074910820452</v>
      </c>
    </row>
    <row r="71" spans="2:5" ht="20.149999999999999" customHeight="1" thickBot="1" x14ac:dyDescent="0.35">
      <c r="B71" s="4" t="s">
        <v>45</v>
      </c>
      <c r="C71" s="5">
        <v>197</v>
      </c>
      <c r="D71" s="5">
        <v>268</v>
      </c>
      <c r="E71" s="6">
        <f t="shared" ref="E71:E77" si="6">IF(C71&gt;0,(D71-C71)/C71,"-")</f>
        <v>0.3604060913705584</v>
      </c>
    </row>
    <row r="72" spans="2:5" ht="20.149999999999999" customHeight="1" thickBot="1" x14ac:dyDescent="0.35">
      <c r="B72" s="4" t="s">
        <v>43</v>
      </c>
      <c r="C72" s="5">
        <v>5</v>
      </c>
      <c r="D72" s="5">
        <v>1</v>
      </c>
      <c r="E72" s="6">
        <f t="shared" si="6"/>
        <v>-0.8</v>
      </c>
    </row>
    <row r="73" spans="2:5" ht="20.149999999999999" customHeight="1" thickBot="1" x14ac:dyDescent="0.35">
      <c r="B73" s="4" t="s">
        <v>46</v>
      </c>
      <c r="C73" s="5">
        <v>435</v>
      </c>
      <c r="D73" s="5">
        <v>545</v>
      </c>
      <c r="E73" s="6">
        <f t="shared" si="6"/>
        <v>0.25287356321839083</v>
      </c>
    </row>
    <row r="74" spans="2:5" ht="20.149999999999999" customHeight="1" thickBot="1" x14ac:dyDescent="0.35">
      <c r="B74" s="4" t="s">
        <v>47</v>
      </c>
      <c r="C74" s="5">
        <v>178</v>
      </c>
      <c r="D74" s="5">
        <v>170</v>
      </c>
      <c r="E74" s="6">
        <f t="shared" si="6"/>
        <v>-4.49438202247191E-2</v>
      </c>
    </row>
    <row r="75" spans="2:5" ht="20.149999999999999" customHeight="1" thickBot="1" x14ac:dyDescent="0.35">
      <c r="B75" s="4" t="s">
        <v>48</v>
      </c>
      <c r="C75" s="5">
        <v>26</v>
      </c>
      <c r="D75" s="5">
        <v>28</v>
      </c>
      <c r="E75" s="6">
        <f t="shared" si="6"/>
        <v>7.6923076923076927E-2</v>
      </c>
    </row>
    <row r="76" spans="2:5" ht="20.149999999999999" customHeight="1" thickBot="1" x14ac:dyDescent="0.3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49999999999999" customHeight="1" thickBot="1" x14ac:dyDescent="0.35">
      <c r="B77" s="4" t="s">
        <v>50</v>
      </c>
      <c r="C77" s="5">
        <v>0</v>
      </c>
      <c r="D77" s="5">
        <v>2</v>
      </c>
      <c r="E77" s="6" t="str">
        <f t="shared" si="6"/>
        <v>-</v>
      </c>
    </row>
    <row r="89" spans="2:5" ht="42.75" customHeight="1" thickBot="1" x14ac:dyDescent="0.35">
      <c r="C89" s="8" t="s">
        <v>103</v>
      </c>
      <c r="D89" s="8" t="s">
        <v>104</v>
      </c>
      <c r="E89" s="8" t="s">
        <v>99</v>
      </c>
    </row>
    <row r="90" spans="2:5" ht="27.5" thickBot="1" x14ac:dyDescent="0.35">
      <c r="B90" s="4" t="s">
        <v>51</v>
      </c>
      <c r="C90" s="5">
        <v>87</v>
      </c>
      <c r="D90" s="5">
        <v>69</v>
      </c>
      <c r="E90" s="6">
        <f>IF(C90&gt;0,(D90-C90)/C90,"-")</f>
        <v>-0.20689655172413793</v>
      </c>
    </row>
    <row r="91" spans="2:5" ht="27.5" thickBot="1" x14ac:dyDescent="0.35">
      <c r="B91" s="4" t="s">
        <v>52</v>
      </c>
      <c r="C91" s="5">
        <v>13</v>
      </c>
      <c r="D91" s="5">
        <v>24</v>
      </c>
      <c r="E91" s="6">
        <f t="shared" ref="E91:E93" si="7">IF(C91&gt;0,(D91-C91)/C91,"-")</f>
        <v>0.84615384615384615</v>
      </c>
    </row>
    <row r="92" spans="2:5" ht="29.25" customHeight="1" thickBot="1" x14ac:dyDescent="0.35">
      <c r="B92" s="4" t="s">
        <v>53</v>
      </c>
      <c r="C92" s="5">
        <v>12</v>
      </c>
      <c r="D92" s="5">
        <v>15</v>
      </c>
      <c r="E92" s="6">
        <f t="shared" si="7"/>
        <v>0.25</v>
      </c>
    </row>
    <row r="93" spans="2:5" ht="29.25" customHeight="1" thickBot="1" x14ac:dyDescent="0.35">
      <c r="B93" s="4" t="s">
        <v>54</v>
      </c>
      <c r="C93" s="6">
        <f>(C90+C91)/(C90+C91+C92)</f>
        <v>0.8928571428571429</v>
      </c>
      <c r="D93" s="6">
        <f>(D90+D91)/(D90+D91+D92)</f>
        <v>0.86111111111111116</v>
      </c>
      <c r="E93" s="6">
        <f t="shared" si="7"/>
        <v>-3.5555555555555549E-2</v>
      </c>
    </row>
    <row r="99" spans="2:5" ht="42.75" customHeight="1" thickBot="1" x14ac:dyDescent="0.35">
      <c r="C99" s="8" t="s">
        <v>103</v>
      </c>
      <c r="D99" s="8" t="s">
        <v>104</v>
      </c>
      <c r="E99" s="8" t="s">
        <v>99</v>
      </c>
    </row>
    <row r="100" spans="2:5" ht="20.149999999999999" customHeight="1" thickBot="1" x14ac:dyDescent="0.35">
      <c r="B100" s="4" t="s">
        <v>38</v>
      </c>
      <c r="C100" s="5">
        <v>116</v>
      </c>
      <c r="D100" s="5">
        <v>109</v>
      </c>
      <c r="E100" s="6">
        <f>IF(C100&gt;0,(D100-C100)/C100,"-")</f>
        <v>-6.0344827586206899E-2</v>
      </c>
    </row>
    <row r="101" spans="2:5" ht="20.149999999999999" customHeight="1" thickBot="1" x14ac:dyDescent="0.35">
      <c r="B101" s="4" t="s">
        <v>41</v>
      </c>
      <c r="C101" s="5">
        <v>87</v>
      </c>
      <c r="D101" s="5">
        <v>77</v>
      </c>
      <c r="E101" s="6">
        <f t="shared" ref="E101:E105" si="8">IF(C101&gt;0,(D101-C101)/C101,"-")</f>
        <v>-0.11494252873563218</v>
      </c>
    </row>
    <row r="102" spans="2:5" ht="20.149999999999999" customHeight="1" thickBot="1" x14ac:dyDescent="0.35">
      <c r="B102" s="4" t="s">
        <v>42</v>
      </c>
      <c r="C102" s="5">
        <v>17</v>
      </c>
      <c r="D102" s="5">
        <v>17</v>
      </c>
      <c r="E102" s="6">
        <f t="shared" si="8"/>
        <v>0</v>
      </c>
    </row>
    <row r="103" spans="2:5" ht="20.149999999999999" customHeight="1" thickBot="1" x14ac:dyDescent="0.35">
      <c r="B103" s="4" t="s">
        <v>98</v>
      </c>
      <c r="C103" s="6">
        <f>(C101+C102)/C100</f>
        <v>0.89655172413793105</v>
      </c>
      <c r="D103" s="6">
        <f>(D101+D102)/D100</f>
        <v>0.86238532110091748</v>
      </c>
      <c r="E103" s="6">
        <f t="shared" si="8"/>
        <v>-3.8108680310515133E-2</v>
      </c>
    </row>
    <row r="104" spans="2:5" ht="20.149999999999999" customHeight="1" thickBot="1" x14ac:dyDescent="0.35">
      <c r="B104" s="4" t="s">
        <v>39</v>
      </c>
      <c r="C104" s="6">
        <v>0.88775510204081631</v>
      </c>
      <c r="D104" s="6">
        <v>0.85555555555555551</v>
      </c>
      <c r="E104" s="6">
        <f t="shared" si="8"/>
        <v>-3.6270753512132853E-2</v>
      </c>
    </row>
    <row r="105" spans="2:5" ht="20.149999999999999" customHeight="1" thickBot="1" x14ac:dyDescent="0.35">
      <c r="B105" s="4" t="s">
        <v>40</v>
      </c>
      <c r="C105" s="6">
        <v>0.94444444444444442</v>
      </c>
      <c r="D105" s="6">
        <v>0.89473684210526316</v>
      </c>
      <c r="E105" s="6">
        <f t="shared" si="8"/>
        <v>-5.263157894736839E-2</v>
      </c>
    </row>
    <row r="111" spans="2:5" ht="42.75" customHeight="1" thickBot="1" x14ac:dyDescent="0.35">
      <c r="C111" s="8" t="s">
        <v>103</v>
      </c>
      <c r="D111" s="8" t="s">
        <v>104</v>
      </c>
      <c r="E111" s="8" t="s">
        <v>99</v>
      </c>
    </row>
    <row r="112" spans="2:5" ht="14" thickBot="1" x14ac:dyDescent="0.35">
      <c r="B112" s="4" t="s">
        <v>55</v>
      </c>
      <c r="C112" s="5">
        <v>86</v>
      </c>
      <c r="D112" s="5">
        <v>128</v>
      </c>
      <c r="E112" s="6">
        <f>IF(C112&gt;0,(D112-C112)/C112,"-")</f>
        <v>0.48837209302325579</v>
      </c>
    </row>
    <row r="113" spans="2:14" ht="14" thickBot="1" x14ac:dyDescent="0.35">
      <c r="B113" s="4" t="s">
        <v>56</v>
      </c>
      <c r="C113" s="5">
        <v>67</v>
      </c>
      <c r="D113" s="5">
        <v>101</v>
      </c>
      <c r="E113" s="6">
        <f t="shared" ref="E113:E114" si="9">IF(C113&gt;0,(D113-C113)/C113,"-")</f>
        <v>0.5074626865671642</v>
      </c>
    </row>
    <row r="114" spans="2:14" ht="14" thickBot="1" x14ac:dyDescent="0.35">
      <c r="B114" s="4" t="s">
        <v>57</v>
      </c>
      <c r="C114" s="5">
        <v>19</v>
      </c>
      <c r="D114" s="5">
        <v>27</v>
      </c>
      <c r="E114" s="6">
        <f t="shared" si="9"/>
        <v>0.42105263157894735</v>
      </c>
    </row>
    <row r="126" spans="2:14" ht="26.25" customHeight="1" thickBot="1" x14ac:dyDescent="0.3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3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4" thickBot="1" x14ac:dyDescent="0.35">
      <c r="B128" s="4" t="s">
        <v>63</v>
      </c>
      <c r="C128" s="10">
        <v>2</v>
      </c>
      <c r="D128" s="10">
        <v>1</v>
      </c>
      <c r="E128" s="10">
        <v>0</v>
      </c>
      <c r="F128" s="10">
        <v>3</v>
      </c>
      <c r="G128" s="10">
        <v>4</v>
      </c>
      <c r="H128" s="10">
        <v>1</v>
      </c>
      <c r="I128" s="10">
        <v>0</v>
      </c>
      <c r="J128" s="10">
        <v>5</v>
      </c>
      <c r="K128" s="6">
        <f>IF(C128=0,"-",(G128-C128)/C128)</f>
        <v>1</v>
      </c>
      <c r="L128" s="6">
        <f t="shared" ref="L128:N133" si="10">IF(D128=0,"-",(H128-D128)/D128)</f>
        <v>0</v>
      </c>
      <c r="M128" s="6" t="str">
        <f t="shared" si="10"/>
        <v>-</v>
      </c>
      <c r="N128" s="6">
        <f t="shared" si="10"/>
        <v>0.66666666666666663</v>
      </c>
    </row>
    <row r="129" spans="2:14" ht="14" thickBot="1" x14ac:dyDescent="0.3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4" thickBot="1" x14ac:dyDescent="0.3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4" thickBot="1" x14ac:dyDescent="0.3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4" thickBot="1" x14ac:dyDescent="0.3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4" thickBot="1" x14ac:dyDescent="0.35">
      <c r="B133" s="4" t="s">
        <v>68</v>
      </c>
      <c r="C133" s="10">
        <v>2</v>
      </c>
      <c r="D133" s="10">
        <v>1</v>
      </c>
      <c r="E133" s="10">
        <v>0</v>
      </c>
      <c r="F133" s="10">
        <v>3</v>
      </c>
      <c r="G133" s="10">
        <v>4</v>
      </c>
      <c r="H133" s="10">
        <v>1</v>
      </c>
      <c r="I133" s="10">
        <v>0</v>
      </c>
      <c r="J133" s="10">
        <v>5</v>
      </c>
      <c r="K133" s="6">
        <f t="shared" si="11"/>
        <v>1</v>
      </c>
      <c r="L133" s="6">
        <f t="shared" si="10"/>
        <v>0</v>
      </c>
      <c r="M133" s="6" t="str">
        <f t="shared" si="10"/>
        <v>-</v>
      </c>
      <c r="N133" s="6">
        <f t="shared" si="10"/>
        <v>0.66666666666666663</v>
      </c>
    </row>
    <row r="134" spans="2:14" ht="14" thickBot="1" x14ac:dyDescent="0.35">
      <c r="B134" s="4" t="s">
        <v>36</v>
      </c>
      <c r="C134" s="6">
        <f>IF(C128=0,"-",C128/(C128+C129))</f>
        <v>1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>
        <f t="shared" si="12"/>
        <v>1</v>
      </c>
      <c r="I134" s="6" t="str">
        <f t="shared" si="12"/>
        <v>-</v>
      </c>
      <c r="J134" s="6">
        <f t="shared" si="12"/>
        <v>1</v>
      </c>
      <c r="K134" s="6">
        <f>IF(OR(C134="-",G134="-"),"-",(G134-C134)/C134)</f>
        <v>0</v>
      </c>
      <c r="L134" s="6">
        <f t="shared" ref="L134:N135" si="13">IF(OR(D134="-",H134="-"),"-",(H134-D134)/D134)</f>
        <v>0</v>
      </c>
      <c r="M134" s="6" t="str">
        <f t="shared" si="13"/>
        <v>-</v>
      </c>
      <c r="N134" s="6">
        <f t="shared" si="13"/>
        <v>0</v>
      </c>
    </row>
    <row r="135" spans="2:14" ht="14" thickBot="1" x14ac:dyDescent="0.3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3">
      <c r="C136" s="13"/>
    </row>
    <row r="137" spans="2:14" x14ac:dyDescent="0.3">
      <c r="C137" s="13"/>
      <c r="M137" s="14"/>
    </row>
    <row r="138" spans="2:14" x14ac:dyDescent="0.3">
      <c r="C138" s="13"/>
    </row>
    <row r="141" spans="2:14" ht="29.25" customHeight="1" thickBot="1" x14ac:dyDescent="0.3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3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4" thickBot="1" x14ac:dyDescent="0.35">
      <c r="B143" s="4" t="s">
        <v>71</v>
      </c>
      <c r="C143" s="10">
        <v>2</v>
      </c>
      <c r="D143" s="10">
        <v>0</v>
      </c>
      <c r="E143" s="10">
        <v>0</v>
      </c>
      <c r="F143" s="10">
        <v>2</v>
      </c>
      <c r="G143" s="10">
        <v>1</v>
      </c>
      <c r="H143" s="10">
        <v>0</v>
      </c>
      <c r="I143" s="10">
        <v>0</v>
      </c>
      <c r="J143" s="10">
        <v>1</v>
      </c>
      <c r="K143" s="6">
        <f>IF(C143=0,"-",(G143-C143)/C143)</f>
        <v>-0.5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-0.5</v>
      </c>
    </row>
    <row r="144" spans="2:14" ht="14" thickBot="1" x14ac:dyDescent="0.3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4" thickBot="1" x14ac:dyDescent="0.35">
      <c r="B145" s="4" t="s">
        <v>73</v>
      </c>
      <c r="C145" s="10">
        <v>13</v>
      </c>
      <c r="D145" s="10">
        <v>0</v>
      </c>
      <c r="E145" s="10">
        <v>3</v>
      </c>
      <c r="F145" s="10">
        <v>16</v>
      </c>
      <c r="G145" s="10">
        <v>10</v>
      </c>
      <c r="H145" s="10">
        <v>0</v>
      </c>
      <c r="I145" s="10">
        <v>3</v>
      </c>
      <c r="J145" s="10">
        <v>13</v>
      </c>
      <c r="K145" s="6">
        <f t="shared" si="16"/>
        <v>-0.23076923076923078</v>
      </c>
      <c r="L145" s="6" t="str">
        <f t="shared" si="15"/>
        <v>-</v>
      </c>
      <c r="M145" s="6">
        <f t="shared" si="15"/>
        <v>0</v>
      </c>
      <c r="N145" s="6">
        <f t="shared" si="15"/>
        <v>-0.1875</v>
      </c>
    </row>
    <row r="146" spans="2:14" ht="14" thickBot="1" x14ac:dyDescent="0.35">
      <c r="B146" s="4" t="s">
        <v>74</v>
      </c>
      <c r="C146" s="10">
        <v>3</v>
      </c>
      <c r="D146" s="10">
        <v>0</v>
      </c>
      <c r="E146" s="10">
        <v>0</v>
      </c>
      <c r="F146" s="10">
        <v>3</v>
      </c>
      <c r="G146" s="10">
        <v>0</v>
      </c>
      <c r="H146" s="10">
        <v>0</v>
      </c>
      <c r="I146" s="10">
        <v>1</v>
      </c>
      <c r="J146" s="10">
        <v>1</v>
      </c>
      <c r="K146" s="6">
        <f t="shared" si="16"/>
        <v>-1</v>
      </c>
      <c r="L146" s="6" t="str">
        <f t="shared" si="15"/>
        <v>-</v>
      </c>
      <c r="M146" s="6" t="str">
        <f t="shared" si="15"/>
        <v>-</v>
      </c>
      <c r="N146" s="6">
        <f t="shared" si="15"/>
        <v>-0.66666666666666663</v>
      </c>
    </row>
    <row r="147" spans="2:14" ht="14" thickBot="1" x14ac:dyDescent="0.3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4" thickBot="1" x14ac:dyDescent="0.35">
      <c r="B148" s="7" t="s">
        <v>68</v>
      </c>
      <c r="C148" s="10">
        <v>18</v>
      </c>
      <c r="D148" s="10">
        <v>0</v>
      </c>
      <c r="E148" s="10">
        <v>3</v>
      </c>
      <c r="F148" s="10">
        <v>21</v>
      </c>
      <c r="G148" s="10">
        <v>11</v>
      </c>
      <c r="H148" s="10">
        <v>0</v>
      </c>
      <c r="I148" s="10">
        <v>4</v>
      </c>
      <c r="J148" s="10">
        <v>15</v>
      </c>
      <c r="K148" s="6">
        <f t="shared" ref="K148" si="17">IF(C148=0,"-",(G148-C148)/C148)</f>
        <v>-0.3888888888888889</v>
      </c>
      <c r="L148" s="6" t="str">
        <f t="shared" ref="L148" si="18">IF(D148=0,"-",(H148-D148)/D148)</f>
        <v>-</v>
      </c>
      <c r="M148" s="6">
        <f t="shared" ref="M148" si="19">IF(E148=0,"-",(I148-E148)/E148)</f>
        <v>0.33333333333333331</v>
      </c>
      <c r="N148" s="6">
        <f t="shared" ref="N148" si="20">IF(F148=0,"-",(J148-F148)/F148)</f>
        <v>-0.2857142857142857</v>
      </c>
    </row>
    <row r="149" spans="2:14" ht="27.5" thickBot="1" x14ac:dyDescent="0.35">
      <c r="B149" s="7" t="s">
        <v>76</v>
      </c>
      <c r="C149" s="6">
        <f t="shared" ref="C149:J150" si="21">IF(C143=0,"-",(C143/(C143+C145)))</f>
        <v>0.13333333333333333</v>
      </c>
      <c r="D149" s="6" t="str">
        <f t="shared" si="21"/>
        <v>-</v>
      </c>
      <c r="E149" s="6" t="str">
        <f t="shared" si="21"/>
        <v>-</v>
      </c>
      <c r="F149" s="6">
        <f t="shared" si="21"/>
        <v>0.1111111111111111</v>
      </c>
      <c r="G149" s="6">
        <f t="shared" si="21"/>
        <v>9.0909090909090912E-2</v>
      </c>
      <c r="H149" s="6" t="str">
        <f t="shared" si="21"/>
        <v>-</v>
      </c>
      <c r="I149" s="6" t="str">
        <f t="shared" si="21"/>
        <v>-</v>
      </c>
      <c r="J149" s="6">
        <f t="shared" si="21"/>
        <v>7.1428571428571425E-2</v>
      </c>
      <c r="K149" s="6">
        <f>IF(OR(C149="-",G149="-"),"-",(G149-C149)/C149)</f>
        <v>-0.31818181818181818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-0.35714285714285715</v>
      </c>
    </row>
    <row r="150" spans="2:14" ht="27.5" thickBot="1" x14ac:dyDescent="0.3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x14ac:dyDescent="0.3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x14ac:dyDescent="0.3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x14ac:dyDescent="0.3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35">
      <c r="B156" s="7"/>
      <c r="C156" s="8" t="s">
        <v>103</v>
      </c>
      <c r="D156" s="8" t="s">
        <v>104</v>
      </c>
      <c r="E156" s="8" t="s">
        <v>99</v>
      </c>
    </row>
    <row r="157" spans="2:14" ht="14" thickBot="1" x14ac:dyDescent="0.35">
      <c r="B157" s="4" t="s">
        <v>94</v>
      </c>
      <c r="C157" s="19">
        <v>15</v>
      </c>
      <c r="D157" s="19">
        <v>10</v>
      </c>
      <c r="E157" s="18">
        <f>IF(C157=0,"-",(D157-C157)/C157)</f>
        <v>-0.33333333333333331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4" thickBot="1" x14ac:dyDescent="0.35">
      <c r="B158" s="4" t="s">
        <v>95</v>
      </c>
      <c r="C158" s="19">
        <v>3</v>
      </c>
      <c r="D158" s="19">
        <v>1</v>
      </c>
      <c r="E158" s="18">
        <f t="shared" ref="E158:E159" si="23">IF(C158=0,"-",(D158-C158)/C158)</f>
        <v>-0.66666666666666663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4" thickBot="1" x14ac:dyDescent="0.3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4" thickBot="1" x14ac:dyDescent="0.35">
      <c r="B160" s="4" t="s">
        <v>97</v>
      </c>
      <c r="C160" s="18">
        <f>IF(C157=0,"-",C157/(C157+C158+C159))</f>
        <v>0.83333333333333337</v>
      </c>
      <c r="D160" s="18">
        <f>IF(D157=0,"-",D157/(D157+D158+D159))</f>
        <v>0.90909090909090906</v>
      </c>
      <c r="E160" s="18">
        <f>IF(OR(C160="-",D160="-"),"-",(D160-C160)/C160)</f>
        <v>9.0909090909090828E-2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x14ac:dyDescent="0.3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x14ac:dyDescent="0.3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x14ac:dyDescent="0.3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35">
      <c r="C165" s="8" t="s">
        <v>103</v>
      </c>
      <c r="D165" s="8" t="s">
        <v>104</v>
      </c>
      <c r="E165" s="8" t="s">
        <v>99</v>
      </c>
    </row>
    <row r="166" spans="2:14" ht="20.149999999999999" customHeight="1" thickBot="1" x14ac:dyDescent="0.35">
      <c r="B166" s="4" t="s">
        <v>38</v>
      </c>
      <c r="C166" s="5">
        <v>3</v>
      </c>
      <c r="D166" s="5">
        <v>5</v>
      </c>
      <c r="E166" s="6">
        <f>IF(C166=0,"-",(D166-C166)/C166)</f>
        <v>0.66666666666666663</v>
      </c>
    </row>
    <row r="167" spans="2:14" ht="20.149999999999999" customHeight="1" thickBot="1" x14ac:dyDescent="0.35">
      <c r="B167" s="4" t="s">
        <v>41</v>
      </c>
      <c r="C167" s="5">
        <v>3</v>
      </c>
      <c r="D167" s="5">
        <v>4</v>
      </c>
      <c r="E167" s="6">
        <f t="shared" ref="E167:E168" si="24">IF(C167=0,"-",(D167-C167)/C167)</f>
        <v>0.33333333333333331</v>
      </c>
    </row>
    <row r="168" spans="2:14" ht="20.149999999999999" customHeight="1" thickBot="1" x14ac:dyDescent="0.35">
      <c r="B168" s="4" t="s">
        <v>42</v>
      </c>
      <c r="C168" s="5">
        <v>0</v>
      </c>
      <c r="D168" s="5">
        <v>1</v>
      </c>
      <c r="E168" s="6" t="str">
        <f t="shared" si="24"/>
        <v>-</v>
      </c>
    </row>
    <row r="169" spans="2:14" ht="20.149999999999999" customHeight="1" thickBot="1" x14ac:dyDescent="0.3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49999999999999" customHeight="1" thickBot="1" x14ac:dyDescent="0.3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49999999999999" customHeight="1" thickBot="1" x14ac:dyDescent="0.35">
      <c r="B171" s="4" t="s">
        <v>40</v>
      </c>
      <c r="C171" s="6" t="s">
        <v>105</v>
      </c>
      <c r="D171" s="6">
        <v>1</v>
      </c>
      <c r="E171" s="6" t="str">
        <f t="shared" si="25"/>
        <v>-</v>
      </c>
    </row>
    <row r="172" spans="2:14" ht="20.149999999999999" customHeight="1" x14ac:dyDescent="0.3">
      <c r="B172" s="7"/>
      <c r="C172" s="18"/>
      <c r="D172" s="18"/>
      <c r="E172" s="18"/>
    </row>
    <row r="177" spans="2:8" ht="42.75" customHeight="1" thickBot="1" x14ac:dyDescent="0.35">
      <c r="C177" s="8" t="s">
        <v>103</v>
      </c>
      <c r="D177" s="8" t="s">
        <v>104</v>
      </c>
      <c r="E177" s="8" t="s">
        <v>99</v>
      </c>
    </row>
    <row r="178" spans="2:8" ht="14" thickBot="1" x14ac:dyDescent="0.35">
      <c r="B178" s="15" t="s">
        <v>81</v>
      </c>
      <c r="C178" s="5">
        <v>3</v>
      </c>
      <c r="D178" s="5">
        <v>7</v>
      </c>
      <c r="E178" s="6">
        <f>IF(C178=0,"-",(D178-C178)/C178)</f>
        <v>1.3333333333333333</v>
      </c>
      <c r="H178" s="13"/>
    </row>
    <row r="179" spans="2:8" ht="14" thickBot="1" x14ac:dyDescent="0.35">
      <c r="B179" s="4" t="s">
        <v>43</v>
      </c>
      <c r="C179" s="5">
        <v>3</v>
      </c>
      <c r="D179" s="5">
        <v>4</v>
      </c>
      <c r="E179" s="6">
        <f t="shared" ref="E179:E185" si="26">IF(C179=0,"-",(D179-C179)/C179)</f>
        <v>0.33333333333333331</v>
      </c>
      <c r="H179" s="13"/>
    </row>
    <row r="180" spans="2:8" ht="14" thickBot="1" x14ac:dyDescent="0.35">
      <c r="B180" s="4" t="s">
        <v>47</v>
      </c>
      <c r="C180" s="5">
        <v>0</v>
      </c>
      <c r="D180" s="5">
        <v>3</v>
      </c>
      <c r="E180" s="6" t="str">
        <f t="shared" si="26"/>
        <v>-</v>
      </c>
      <c r="H180" s="13"/>
    </row>
    <row r="181" spans="2:8" ht="14" thickBot="1" x14ac:dyDescent="0.3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4" thickBot="1" x14ac:dyDescent="0.35">
      <c r="B182" s="15" t="s">
        <v>79</v>
      </c>
      <c r="C182" s="5">
        <v>21</v>
      </c>
      <c r="D182" s="5">
        <v>15</v>
      </c>
      <c r="E182" s="6">
        <f t="shared" si="26"/>
        <v>-0.2857142857142857</v>
      </c>
      <c r="H182" s="13"/>
    </row>
    <row r="183" spans="2:8" ht="14" thickBot="1" x14ac:dyDescent="0.35">
      <c r="B183" s="4" t="s">
        <v>47</v>
      </c>
      <c r="C183" s="5">
        <v>18</v>
      </c>
      <c r="D183" s="5">
        <v>11</v>
      </c>
      <c r="E183" s="6">
        <f t="shared" si="26"/>
        <v>-0.3888888888888889</v>
      </c>
      <c r="H183" s="13"/>
    </row>
    <row r="184" spans="2:8" ht="14" thickBot="1" x14ac:dyDescent="0.3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4" thickBot="1" x14ac:dyDescent="0.35">
      <c r="B185" s="4" t="s">
        <v>80</v>
      </c>
      <c r="C185" s="5">
        <v>3</v>
      </c>
      <c r="D185" s="5">
        <v>4</v>
      </c>
      <c r="E185" s="6">
        <f t="shared" si="26"/>
        <v>0.33333333333333331</v>
      </c>
      <c r="H185" s="13"/>
    </row>
    <row r="196" spans="2:5" ht="42.75" customHeight="1" thickBot="1" x14ac:dyDescent="0.35">
      <c r="C196" s="8" t="s">
        <v>103</v>
      </c>
      <c r="D196" s="8" t="s">
        <v>104</v>
      </c>
      <c r="E196" s="8" t="s">
        <v>99</v>
      </c>
    </row>
    <row r="197" spans="2:5" ht="14" thickBot="1" x14ac:dyDescent="0.35">
      <c r="B197" s="4" t="s">
        <v>82</v>
      </c>
      <c r="C197" s="5">
        <v>0</v>
      </c>
      <c r="D197" s="5">
        <v>2</v>
      </c>
      <c r="E197" s="6" t="str">
        <f t="shared" ref="E197:E200" si="27">IF(C197=0,"-",(D197-C197)/C197)</f>
        <v>-</v>
      </c>
    </row>
    <row r="198" spans="2:5" ht="14" thickBot="1" x14ac:dyDescent="0.35">
      <c r="B198" s="4" t="s">
        <v>83</v>
      </c>
      <c r="C198" s="5">
        <v>1</v>
      </c>
      <c r="D198" s="5">
        <v>0</v>
      </c>
      <c r="E198" s="6">
        <f t="shared" si="27"/>
        <v>-1</v>
      </c>
    </row>
    <row r="199" spans="2:5" ht="14" thickBot="1" x14ac:dyDescent="0.35">
      <c r="B199" s="4" t="s">
        <v>84</v>
      </c>
      <c r="C199" s="5">
        <v>1</v>
      </c>
      <c r="D199" s="5">
        <v>2</v>
      </c>
      <c r="E199" s="6">
        <f t="shared" si="27"/>
        <v>1</v>
      </c>
    </row>
    <row r="200" spans="2:5" ht="14" thickBot="1" x14ac:dyDescent="0.35">
      <c r="B200" s="4" t="s">
        <v>85</v>
      </c>
      <c r="C200" s="5">
        <v>0</v>
      </c>
      <c r="D200" s="5">
        <v>0</v>
      </c>
      <c r="E200" s="6" t="str">
        <f t="shared" si="27"/>
        <v>-</v>
      </c>
    </row>
    <row r="201" spans="2:5" x14ac:dyDescent="0.3">
      <c r="B201" s="7"/>
      <c r="C201" s="19"/>
      <c r="D201" s="19"/>
      <c r="E201" s="18"/>
    </row>
    <row r="206" spans="2:5" ht="42.75" customHeight="1" thickBot="1" x14ac:dyDescent="0.35">
      <c r="C206" s="8" t="s">
        <v>103</v>
      </c>
      <c r="D206" s="8" t="s">
        <v>104</v>
      </c>
      <c r="E206" s="8" t="s">
        <v>99</v>
      </c>
    </row>
    <row r="207" spans="2:5" ht="20.149999999999999" customHeight="1" thickBot="1" x14ac:dyDescent="0.3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49999999999999" customHeight="1" thickBot="1" x14ac:dyDescent="0.35">
      <c r="B208" s="17" t="s">
        <v>89</v>
      </c>
      <c r="C208" s="5">
        <v>0</v>
      </c>
      <c r="D208" s="5">
        <v>2</v>
      </c>
      <c r="E208" s="6" t="str">
        <f t="shared" si="28"/>
        <v>-</v>
      </c>
    </row>
    <row r="209" spans="2:5" ht="20.149999999999999" customHeight="1" thickBot="1" x14ac:dyDescent="0.35">
      <c r="B209" s="17" t="s">
        <v>86</v>
      </c>
      <c r="C209" s="5">
        <v>0</v>
      </c>
      <c r="D209" s="5">
        <v>2</v>
      </c>
      <c r="E209" s="6" t="str">
        <f t="shared" si="28"/>
        <v>-</v>
      </c>
    </row>
    <row r="210" spans="2:5" ht="20.149999999999999" customHeight="1" thickBot="1" x14ac:dyDescent="0.3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49999999999999" customHeight="1" thickBot="1" x14ac:dyDescent="0.35">
      <c r="B211" s="17" t="s">
        <v>90</v>
      </c>
      <c r="C211" s="5"/>
      <c r="D211" s="5"/>
      <c r="E211" s="6"/>
    </row>
    <row r="212" spans="2:5" ht="20.149999999999999" customHeight="1" thickBot="1" x14ac:dyDescent="0.35">
      <c r="B212" s="17" t="s">
        <v>89</v>
      </c>
      <c r="C212" s="5">
        <v>1</v>
      </c>
      <c r="D212" s="5">
        <v>0</v>
      </c>
      <c r="E212" s="6">
        <f>IF(C212=0,"-",(D212-C212)/C212)</f>
        <v>-1</v>
      </c>
    </row>
    <row r="213" spans="2:5" ht="14" thickBot="1" x14ac:dyDescent="0.35">
      <c r="B213" s="17" t="s">
        <v>86</v>
      </c>
      <c r="C213" s="5">
        <v>1</v>
      </c>
      <c r="D213" s="5">
        <v>0</v>
      </c>
      <c r="E213" s="6">
        <f t="shared" ref="E213:E214" si="29">IF(C213=0,"-",(D213-C213)/C213)</f>
        <v>-1</v>
      </c>
    </row>
    <row r="214" spans="2:5" ht="14" thickBot="1" x14ac:dyDescent="0.3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x14ac:dyDescent="0.3">
      <c r="B215" s="21"/>
      <c r="C215" s="19"/>
      <c r="D215" s="19"/>
      <c r="E215" s="18"/>
    </row>
    <row r="220" spans="2:5" ht="42.75" customHeight="1" thickBot="1" x14ac:dyDescent="0.35">
      <c r="C220" s="8" t="s">
        <v>103</v>
      </c>
      <c r="D220" s="8" t="s">
        <v>104</v>
      </c>
      <c r="E220" s="8" t="s">
        <v>99</v>
      </c>
    </row>
    <row r="221" spans="2:5" ht="14" thickBot="1" x14ac:dyDescent="0.35">
      <c r="B221" s="16" t="s">
        <v>91</v>
      </c>
      <c r="C221" s="5">
        <v>7</v>
      </c>
      <c r="D221" s="5">
        <v>5</v>
      </c>
      <c r="E221" s="6">
        <f t="shared" ref="E221:E223" si="30">IF(C221=0,"-",(D221-C221)/C221)</f>
        <v>-0.2857142857142857</v>
      </c>
    </row>
    <row r="222" spans="2:5" ht="14" thickBot="1" x14ac:dyDescent="0.35">
      <c r="B222" s="16" t="s">
        <v>92</v>
      </c>
      <c r="C222" s="5">
        <v>2</v>
      </c>
      <c r="D222" s="5">
        <v>5</v>
      </c>
      <c r="E222" s="6">
        <f t="shared" si="30"/>
        <v>1.5</v>
      </c>
    </row>
    <row r="223" spans="2:5" ht="14" thickBot="1" x14ac:dyDescent="0.35">
      <c r="B223" s="16" t="s">
        <v>93</v>
      </c>
      <c r="C223" s="5">
        <v>8</v>
      </c>
      <c r="D223" s="5">
        <v>12</v>
      </c>
      <c r="E223" s="6">
        <f t="shared" si="30"/>
        <v>0.5</v>
      </c>
    </row>
    <row r="224" spans="2:5" ht="14" thickBot="1" x14ac:dyDescent="0.35">
      <c r="C224" s="5"/>
      <c r="D224" s="5"/>
      <c r="E224" s="6"/>
    </row>
    <row r="225" spans="3:5" ht="14" thickBot="1" x14ac:dyDescent="0.35">
      <c r="C225" s="5"/>
      <c r="D225" s="5"/>
      <c r="E225" s="6"/>
    </row>
    <row r="226" spans="3:5" ht="14" thickBot="1" x14ac:dyDescent="0.35">
      <c r="C226" s="5"/>
      <c r="D226" s="5"/>
      <c r="E226" s="6"/>
    </row>
    <row r="227" spans="3:5" ht="14" thickBot="1" x14ac:dyDescent="0.35">
      <c r="C227" s="5"/>
      <c r="D227" s="5"/>
      <c r="E227" s="6"/>
    </row>
    <row r="228" spans="3:5" ht="14" thickBot="1" x14ac:dyDescent="0.3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28"/>
  <sheetViews>
    <sheetView workbookViewId="0"/>
  </sheetViews>
  <sheetFormatPr baseColWidth="10" defaultRowHeight="13.5" x14ac:dyDescent="0.3"/>
  <cols>
    <col min="2" max="2" width="56.84375" bestFit="1" customWidth="1"/>
    <col min="3" max="4" width="12.4609375" customWidth="1"/>
    <col min="5" max="5" width="12.765625" customWidth="1"/>
    <col min="6" max="6" width="8.765625" bestFit="1" customWidth="1"/>
    <col min="7" max="7" width="11.61328125" customWidth="1"/>
    <col min="8" max="8" width="12.15234375" customWidth="1"/>
    <col min="9" max="9" width="12.765625" customWidth="1"/>
    <col min="10" max="10" width="8.765625" bestFit="1" customWidth="1"/>
    <col min="11" max="11" width="11.61328125" bestFit="1" customWidth="1"/>
    <col min="12" max="12" width="12" bestFit="1" customWidth="1"/>
    <col min="13" max="13" width="12.765625" customWidth="1"/>
    <col min="14" max="14" width="9.61328125" bestFit="1" customWidth="1"/>
  </cols>
  <sheetData>
    <row r="1" spans="1:5" ht="14" thickBot="1" x14ac:dyDescent="0.35">
      <c r="A1" s="5"/>
      <c r="B1" s="5"/>
    </row>
    <row r="2" spans="1:5" ht="14" thickBot="1" x14ac:dyDescent="0.35">
      <c r="A2" s="5"/>
      <c r="B2" s="5"/>
    </row>
    <row r="3" spans="1:5" ht="14" thickBot="1" x14ac:dyDescent="0.35">
      <c r="A3" s="5"/>
      <c r="B3" s="5"/>
    </row>
    <row r="11" spans="1:5" ht="27" customHeight="1" x14ac:dyDescent="0.3">
      <c r="B11" s="20" t="str">
        <f>Portada!B9</f>
        <v>4º Trimestre 2025</v>
      </c>
    </row>
    <row r="13" spans="1:5" ht="42.75" customHeight="1" thickBot="1" x14ac:dyDescent="0.35">
      <c r="C13" s="8" t="s">
        <v>103</v>
      </c>
      <c r="D13" s="8" t="s">
        <v>104</v>
      </c>
      <c r="E13" s="8" t="s">
        <v>99</v>
      </c>
    </row>
    <row r="14" spans="1:5" ht="20.149999999999999" customHeight="1" thickBot="1" x14ac:dyDescent="0.35">
      <c r="B14" s="4" t="s">
        <v>22</v>
      </c>
      <c r="C14" s="5">
        <v>1880</v>
      </c>
      <c r="D14" s="5">
        <v>2156</v>
      </c>
      <c r="E14" s="6">
        <f>IF(C14&gt;0,(D14-C14)/C14)</f>
        <v>0.14680851063829786</v>
      </c>
    </row>
    <row r="15" spans="1:5" ht="20.149999999999999" customHeight="1" thickBot="1" x14ac:dyDescent="0.35">
      <c r="B15" s="4" t="s">
        <v>17</v>
      </c>
      <c r="C15" s="5">
        <v>1740</v>
      </c>
      <c r="D15" s="5">
        <v>1653</v>
      </c>
      <c r="E15" s="6">
        <f t="shared" ref="E15:E25" si="0">IF(C15&gt;0,(D15-C15)/C15)</f>
        <v>-0.05</v>
      </c>
    </row>
    <row r="16" spans="1:5" ht="20.149999999999999" customHeight="1" thickBot="1" x14ac:dyDescent="0.35">
      <c r="B16" s="4" t="s">
        <v>18</v>
      </c>
      <c r="C16" s="5">
        <v>1310</v>
      </c>
      <c r="D16" s="5">
        <v>1168</v>
      </c>
      <c r="E16" s="6">
        <f t="shared" si="0"/>
        <v>-0.10839694656488549</v>
      </c>
    </row>
    <row r="17" spans="2:5" ht="20.149999999999999" customHeight="1" thickBot="1" x14ac:dyDescent="0.35">
      <c r="B17" s="4" t="s">
        <v>19</v>
      </c>
      <c r="C17" s="5">
        <v>430</v>
      </c>
      <c r="D17" s="5">
        <v>485</v>
      </c>
      <c r="E17" s="6">
        <f t="shared" si="0"/>
        <v>0.12790697674418605</v>
      </c>
    </row>
    <row r="18" spans="2:5" ht="20.149999999999999" customHeight="1" thickBot="1" x14ac:dyDescent="0.35">
      <c r="B18" s="4" t="s">
        <v>100</v>
      </c>
      <c r="C18" s="5">
        <v>20</v>
      </c>
      <c r="D18" s="5">
        <v>1</v>
      </c>
      <c r="E18" s="6">
        <f>IF(C18=0,"-",(D18-C18)/C18)</f>
        <v>-0.95</v>
      </c>
    </row>
    <row r="19" spans="2:5" ht="20.149999999999999" customHeight="1" thickBot="1" x14ac:dyDescent="0.35">
      <c r="B19" s="4" t="s">
        <v>101</v>
      </c>
      <c r="C19" s="5">
        <v>2</v>
      </c>
      <c r="D19" s="5">
        <v>0</v>
      </c>
      <c r="E19" s="6">
        <f>IF(C19=0,"-",(D19-C19)/C19)</f>
        <v>-1</v>
      </c>
    </row>
    <row r="20" spans="2:5" ht="20.149999999999999" customHeight="1" thickBot="1" x14ac:dyDescent="0.35">
      <c r="B20" s="4" t="s">
        <v>20</v>
      </c>
      <c r="C20" s="6">
        <f>C17/C15</f>
        <v>0.2471264367816092</v>
      </c>
      <c r="D20" s="6">
        <f>D17/D15</f>
        <v>0.29340592861464004</v>
      </c>
      <c r="E20" s="6">
        <f t="shared" si="0"/>
        <v>0.18727050183598529</v>
      </c>
    </row>
    <row r="21" spans="2:5" ht="30" customHeight="1" thickBot="1" x14ac:dyDescent="0.35">
      <c r="B21" s="4" t="s">
        <v>23</v>
      </c>
      <c r="C21" s="5">
        <v>127</v>
      </c>
      <c r="D21" s="5">
        <v>111</v>
      </c>
      <c r="E21" s="6">
        <f t="shared" si="0"/>
        <v>-0.12598425196850394</v>
      </c>
    </row>
    <row r="22" spans="2:5" ht="20.149999999999999" customHeight="1" thickBot="1" x14ac:dyDescent="0.35">
      <c r="B22" s="4" t="s">
        <v>24</v>
      </c>
      <c r="C22" s="5">
        <v>87</v>
      </c>
      <c r="D22" s="5">
        <v>73</v>
      </c>
      <c r="E22" s="6">
        <f t="shared" si="0"/>
        <v>-0.16091954022988506</v>
      </c>
    </row>
    <row r="23" spans="2:5" ht="20.149999999999999" customHeight="1" thickBot="1" x14ac:dyDescent="0.35">
      <c r="B23" s="4" t="s">
        <v>25</v>
      </c>
      <c r="C23" s="5">
        <v>40</v>
      </c>
      <c r="D23" s="5">
        <v>38</v>
      </c>
      <c r="E23" s="6">
        <f t="shared" si="0"/>
        <v>-0.05</v>
      </c>
    </row>
    <row r="24" spans="2:5" ht="20.149999999999999" customHeight="1" thickBot="1" x14ac:dyDescent="0.35">
      <c r="B24" s="4" t="s">
        <v>21</v>
      </c>
      <c r="C24" s="6">
        <f>C23/C21</f>
        <v>0.31496062992125984</v>
      </c>
      <c r="D24" s="6">
        <f t="shared" ref="D24" si="1">D23/D21</f>
        <v>0.34234234234234234</v>
      </c>
      <c r="E24" s="6">
        <f t="shared" si="0"/>
        <v>8.6936936936936951E-2</v>
      </c>
    </row>
    <row r="25" spans="2:5" ht="20.149999999999999" customHeight="1" thickBot="1" x14ac:dyDescent="0.35">
      <c r="B25" s="7" t="s">
        <v>26</v>
      </c>
      <c r="C25" s="6">
        <v>0.12392376836511075</v>
      </c>
      <c r="D25" s="6">
        <v>0.11740773939317316</v>
      </c>
      <c r="E25" s="6">
        <f t="shared" si="0"/>
        <v>-5.2580945995280938E-2</v>
      </c>
    </row>
    <row r="33" spans="2:5" ht="42.75" customHeight="1" thickBot="1" x14ac:dyDescent="0.35">
      <c r="C33" s="8" t="s">
        <v>103</v>
      </c>
      <c r="D33" s="8" t="s">
        <v>104</v>
      </c>
      <c r="E33" s="8" t="s">
        <v>99</v>
      </c>
    </row>
    <row r="34" spans="2:5" ht="20.149999999999999" customHeight="1" thickBot="1" x14ac:dyDescent="0.35">
      <c r="B34" s="4" t="s">
        <v>27</v>
      </c>
      <c r="C34" s="5">
        <v>436</v>
      </c>
      <c r="D34" s="5">
        <v>383</v>
      </c>
      <c r="E34" s="6">
        <f>IF(C34&gt;0,(D34-C34)/C34,"-")</f>
        <v>-0.12155963302752294</v>
      </c>
    </row>
    <row r="35" spans="2:5" ht="20.149999999999999" customHeight="1" thickBot="1" x14ac:dyDescent="0.3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49999999999999" customHeight="1" thickBot="1" x14ac:dyDescent="0.35">
      <c r="B36" s="4" t="s">
        <v>28</v>
      </c>
      <c r="C36" s="5">
        <v>288</v>
      </c>
      <c r="D36" s="5">
        <v>260</v>
      </c>
      <c r="E36" s="6">
        <f t="shared" si="2"/>
        <v>-9.7222222222222224E-2</v>
      </c>
    </row>
    <row r="37" spans="2:5" ht="20.149999999999999" customHeight="1" thickBot="1" x14ac:dyDescent="0.35">
      <c r="B37" s="4" t="s">
        <v>30</v>
      </c>
      <c r="C37" s="5">
        <v>148</v>
      </c>
      <c r="D37" s="5">
        <v>123</v>
      </c>
      <c r="E37" s="6">
        <f t="shared" si="2"/>
        <v>-0.16891891891891891</v>
      </c>
    </row>
    <row r="43" spans="2:5" ht="42.75" customHeight="1" thickBot="1" x14ac:dyDescent="0.35">
      <c r="C43" s="8" t="s">
        <v>103</v>
      </c>
      <c r="D43" s="8" t="s">
        <v>104</v>
      </c>
      <c r="E43" s="8" t="s">
        <v>99</v>
      </c>
    </row>
    <row r="44" spans="2:5" ht="20.149999999999999" customHeight="1" thickBot="1" x14ac:dyDescent="0.35">
      <c r="B44" s="4" t="s">
        <v>33</v>
      </c>
      <c r="C44" s="5">
        <v>230</v>
      </c>
      <c r="D44" s="5">
        <v>278</v>
      </c>
      <c r="E44" s="6">
        <f>IF(C44&gt;0,(D44-C44)/C44,"-")</f>
        <v>0.20869565217391303</v>
      </c>
    </row>
    <row r="45" spans="2:5" ht="20.149999999999999" customHeight="1" thickBot="1" x14ac:dyDescent="0.35">
      <c r="B45" s="4" t="s">
        <v>34</v>
      </c>
      <c r="C45" s="5">
        <v>37</v>
      </c>
      <c r="D45" s="5">
        <v>26</v>
      </c>
      <c r="E45" s="6">
        <f t="shared" ref="E45:E51" si="3">IF(C45&gt;0,(D45-C45)/C45,"-")</f>
        <v>-0.29729729729729731</v>
      </c>
    </row>
    <row r="46" spans="2:5" ht="20.149999999999999" customHeight="1" thickBot="1" x14ac:dyDescent="0.35">
      <c r="B46" s="4" t="s">
        <v>31</v>
      </c>
      <c r="C46" s="5">
        <v>14</v>
      </c>
      <c r="D46" s="5">
        <v>17</v>
      </c>
      <c r="E46" s="6">
        <f t="shared" si="3"/>
        <v>0.21428571428571427</v>
      </c>
    </row>
    <row r="47" spans="2:5" ht="20.149999999999999" customHeight="1" thickBot="1" x14ac:dyDescent="0.35">
      <c r="B47" s="4" t="s">
        <v>32</v>
      </c>
      <c r="C47" s="5">
        <v>764</v>
      </c>
      <c r="D47" s="5">
        <v>836</v>
      </c>
      <c r="E47" s="6">
        <f t="shared" si="3"/>
        <v>9.4240837696335081E-2</v>
      </c>
    </row>
    <row r="48" spans="2:5" ht="20.149999999999999" customHeight="1" thickBot="1" x14ac:dyDescent="0.35">
      <c r="B48" s="4" t="s">
        <v>35</v>
      </c>
      <c r="C48" s="5">
        <v>304</v>
      </c>
      <c r="D48" s="5">
        <v>408</v>
      </c>
      <c r="E48" s="6">
        <f t="shared" si="3"/>
        <v>0.34210526315789475</v>
      </c>
    </row>
    <row r="49" spans="2:5" ht="20.149999999999999" customHeight="1" thickBot="1" x14ac:dyDescent="0.35">
      <c r="B49" s="4" t="s">
        <v>67</v>
      </c>
      <c r="C49" s="5">
        <v>81</v>
      </c>
      <c r="D49" s="5">
        <v>251</v>
      </c>
      <c r="E49" s="6">
        <f t="shared" si="3"/>
        <v>2.0987654320987654</v>
      </c>
    </row>
    <row r="50" spans="2:5" ht="20.149999999999999" customHeight="1" collapsed="1" thickBot="1" x14ac:dyDescent="0.35">
      <c r="B50" s="4" t="s">
        <v>36</v>
      </c>
      <c r="C50" s="6">
        <f>C44/(C44+C45)</f>
        <v>0.86142322097378277</v>
      </c>
      <c r="D50" s="6">
        <f>D44/(D44+D45)</f>
        <v>0.91447368421052633</v>
      </c>
      <c r="E50" s="6">
        <f t="shared" si="3"/>
        <v>6.1584668192219701E-2</v>
      </c>
    </row>
    <row r="51" spans="2:5" ht="20.149999999999999" customHeight="1" thickBot="1" x14ac:dyDescent="0.35">
      <c r="B51" s="4" t="s">
        <v>37</v>
      </c>
      <c r="C51" s="6">
        <f>C47/(C46+C47)</f>
        <v>0.98200514138817485</v>
      </c>
      <c r="D51" s="6">
        <f t="shared" ref="D51" si="4">D47/(D46+D47)</f>
        <v>0.98007033997655335</v>
      </c>
      <c r="E51" s="6">
        <f t="shared" si="3"/>
        <v>-1.9702558877506904E-3</v>
      </c>
    </row>
    <row r="57" spans="2:5" ht="42.75" customHeight="1" thickBot="1" x14ac:dyDescent="0.35">
      <c r="C57" s="8" t="s">
        <v>103</v>
      </c>
      <c r="D57" s="8" t="s">
        <v>104</v>
      </c>
      <c r="E57" s="8" t="s">
        <v>99</v>
      </c>
    </row>
    <row r="58" spans="2:5" ht="20.149999999999999" customHeight="1" thickBot="1" x14ac:dyDescent="0.35">
      <c r="B58" s="4" t="s">
        <v>38</v>
      </c>
      <c r="C58" s="5">
        <v>269</v>
      </c>
      <c r="D58" s="5">
        <v>306</v>
      </c>
      <c r="E58" s="6">
        <f>IF(C58&gt;0,(D58-C58)/C58,"-")</f>
        <v>0.13754646840148699</v>
      </c>
    </row>
    <row r="59" spans="2:5" ht="20.149999999999999" customHeight="1" thickBot="1" x14ac:dyDescent="0.35">
      <c r="B59" s="4" t="s">
        <v>41</v>
      </c>
      <c r="C59" s="5">
        <v>192</v>
      </c>
      <c r="D59" s="5">
        <v>202</v>
      </c>
      <c r="E59" s="6">
        <f t="shared" ref="E59:E63" si="5">IF(C59&gt;0,(D59-C59)/C59,"-")</f>
        <v>5.2083333333333336E-2</v>
      </c>
    </row>
    <row r="60" spans="2:5" ht="20.149999999999999" customHeight="1" thickBot="1" x14ac:dyDescent="0.35">
      <c r="B60" s="4" t="s">
        <v>42</v>
      </c>
      <c r="C60" s="5">
        <v>40</v>
      </c>
      <c r="D60" s="5">
        <v>78</v>
      </c>
      <c r="E60" s="6">
        <f t="shared" si="5"/>
        <v>0.95</v>
      </c>
    </row>
    <row r="61" spans="2:5" ht="20.149999999999999" customHeight="1" collapsed="1" thickBot="1" x14ac:dyDescent="0.35">
      <c r="B61" s="4" t="s">
        <v>98</v>
      </c>
      <c r="C61" s="6">
        <f>(C59+C60)/C58</f>
        <v>0.86245353159851301</v>
      </c>
      <c r="D61" s="6">
        <f>(D59+D60)/D58</f>
        <v>0.91503267973856206</v>
      </c>
      <c r="E61" s="6">
        <f t="shared" si="5"/>
        <v>6.0964615731349973E-2</v>
      </c>
    </row>
    <row r="62" spans="2:5" ht="20.149999999999999" customHeight="1" thickBot="1" x14ac:dyDescent="0.35">
      <c r="B62" s="4" t="s">
        <v>39</v>
      </c>
      <c r="C62" s="6">
        <v>0.86486486486486491</v>
      </c>
      <c r="D62" s="6">
        <v>0.9017857142857143</v>
      </c>
      <c r="E62" s="6">
        <f t="shared" si="5"/>
        <v>4.2689732142857102E-2</v>
      </c>
    </row>
    <row r="63" spans="2:5" ht="20.149999999999999" customHeight="1" thickBot="1" x14ac:dyDescent="0.35">
      <c r="B63" s="4" t="s">
        <v>40</v>
      </c>
      <c r="C63" s="6">
        <v>0.85106382978723405</v>
      </c>
      <c r="D63" s="6">
        <v>0.95121951219512191</v>
      </c>
      <c r="E63" s="6">
        <f t="shared" si="5"/>
        <v>0.11768292682926823</v>
      </c>
    </row>
    <row r="64" spans="2:5" ht="14" thickBot="1" x14ac:dyDescent="0.35">
      <c r="E64" s="6"/>
    </row>
    <row r="69" spans="2:5" ht="42.75" customHeight="1" thickBot="1" x14ac:dyDescent="0.35">
      <c r="C69" s="8" t="s">
        <v>103</v>
      </c>
      <c r="D69" s="8" t="s">
        <v>104</v>
      </c>
      <c r="E69" s="8" t="s">
        <v>99</v>
      </c>
    </row>
    <row r="70" spans="2:5" ht="20.149999999999999" customHeight="1" thickBot="1" x14ac:dyDescent="0.35">
      <c r="B70" s="4" t="s">
        <v>44</v>
      </c>
      <c r="C70" s="5">
        <v>2208</v>
      </c>
      <c r="D70" s="5">
        <v>2354</v>
      </c>
      <c r="E70" s="6">
        <f>IF(C70&gt;0,(D70-C70)/C70,"-")</f>
        <v>6.6123188405797104E-2</v>
      </c>
    </row>
    <row r="71" spans="2:5" ht="20.149999999999999" customHeight="1" thickBot="1" x14ac:dyDescent="0.35">
      <c r="B71" s="4" t="s">
        <v>45</v>
      </c>
      <c r="C71" s="5">
        <v>555</v>
      </c>
      <c r="D71" s="5">
        <v>542</v>
      </c>
      <c r="E71" s="6">
        <f t="shared" ref="E71:E77" si="6">IF(C71&gt;0,(D71-C71)/C71,"-")</f>
        <v>-2.3423423423423424E-2</v>
      </c>
    </row>
    <row r="72" spans="2:5" ht="20.149999999999999" customHeight="1" thickBot="1" x14ac:dyDescent="0.35">
      <c r="B72" s="4" t="s">
        <v>43</v>
      </c>
      <c r="C72" s="5">
        <v>1</v>
      </c>
      <c r="D72" s="5">
        <v>6</v>
      </c>
      <c r="E72" s="6">
        <f t="shared" si="6"/>
        <v>5</v>
      </c>
    </row>
    <row r="73" spans="2:5" ht="20.149999999999999" customHeight="1" thickBot="1" x14ac:dyDescent="0.35">
      <c r="B73" s="4" t="s">
        <v>46</v>
      </c>
      <c r="C73" s="5">
        <v>1204</v>
      </c>
      <c r="D73" s="5">
        <v>1326</v>
      </c>
      <c r="E73" s="6">
        <f t="shared" si="6"/>
        <v>0.10132890365448505</v>
      </c>
    </row>
    <row r="74" spans="2:5" ht="20.149999999999999" customHeight="1" thickBot="1" x14ac:dyDescent="0.35">
      <c r="B74" s="4" t="s">
        <v>47</v>
      </c>
      <c r="C74" s="5">
        <v>360</v>
      </c>
      <c r="D74" s="5">
        <v>401</v>
      </c>
      <c r="E74" s="6">
        <f t="shared" si="6"/>
        <v>0.11388888888888889</v>
      </c>
    </row>
    <row r="75" spans="2:5" ht="20.149999999999999" customHeight="1" thickBot="1" x14ac:dyDescent="0.35">
      <c r="B75" s="4" t="s">
        <v>48</v>
      </c>
      <c r="C75" s="5">
        <v>83</v>
      </c>
      <c r="D75" s="5">
        <v>78</v>
      </c>
      <c r="E75" s="6">
        <f t="shared" si="6"/>
        <v>-6.0240963855421686E-2</v>
      </c>
    </row>
    <row r="76" spans="2:5" ht="20.149999999999999" customHeight="1" thickBot="1" x14ac:dyDescent="0.3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49999999999999" customHeight="1" thickBot="1" x14ac:dyDescent="0.35">
      <c r="B77" s="4" t="s">
        <v>50</v>
      </c>
      <c r="C77" s="5">
        <v>5</v>
      </c>
      <c r="D77" s="5">
        <v>1</v>
      </c>
      <c r="E77" s="6">
        <f t="shared" si="6"/>
        <v>-0.8</v>
      </c>
    </row>
    <row r="89" spans="2:5" ht="42.75" customHeight="1" thickBot="1" x14ac:dyDescent="0.35">
      <c r="C89" s="8" t="s">
        <v>103</v>
      </c>
      <c r="D89" s="8" t="s">
        <v>104</v>
      </c>
      <c r="E89" s="8" t="s">
        <v>99</v>
      </c>
    </row>
    <row r="90" spans="2:5" ht="27.5" thickBot="1" x14ac:dyDescent="0.35">
      <c r="B90" s="4" t="s">
        <v>51</v>
      </c>
      <c r="C90" s="5">
        <v>130</v>
      </c>
      <c r="D90" s="5">
        <v>186</v>
      </c>
      <c r="E90" s="6">
        <f>IF(C90&gt;0,(D90-C90)/C90,"-")</f>
        <v>0.43076923076923079</v>
      </c>
    </row>
    <row r="91" spans="2:5" ht="27.5" thickBot="1" x14ac:dyDescent="0.35">
      <c r="B91" s="4" t="s">
        <v>52</v>
      </c>
      <c r="C91" s="5">
        <v>89</v>
      </c>
      <c r="D91" s="5">
        <v>71</v>
      </c>
      <c r="E91" s="6">
        <f t="shared" ref="E91:E93" si="7">IF(C91&gt;0,(D91-C91)/C91,"-")</f>
        <v>-0.20224719101123595</v>
      </c>
    </row>
    <row r="92" spans="2:5" ht="29.25" customHeight="1" thickBot="1" x14ac:dyDescent="0.35">
      <c r="B92" s="4" t="s">
        <v>53</v>
      </c>
      <c r="C92" s="5">
        <v>78</v>
      </c>
      <c r="D92" s="5">
        <v>100</v>
      </c>
      <c r="E92" s="6">
        <f t="shared" si="7"/>
        <v>0.28205128205128205</v>
      </c>
    </row>
    <row r="93" spans="2:5" ht="29.25" customHeight="1" thickBot="1" x14ac:dyDescent="0.35">
      <c r="B93" s="4" t="s">
        <v>54</v>
      </c>
      <c r="C93" s="6">
        <f>(C90+C91)/(C90+C91+C92)</f>
        <v>0.73737373737373735</v>
      </c>
      <c r="D93" s="6">
        <f>(D90+D91)/(D90+D91+D92)</f>
        <v>0.71988795518207283</v>
      </c>
      <c r="E93" s="6">
        <f t="shared" si="7"/>
        <v>-2.3713595027051889E-2</v>
      </c>
    </row>
    <row r="99" spans="2:5" ht="42.75" customHeight="1" thickBot="1" x14ac:dyDescent="0.35">
      <c r="C99" s="8" t="s">
        <v>103</v>
      </c>
      <c r="D99" s="8" t="s">
        <v>104</v>
      </c>
      <c r="E99" s="8" t="s">
        <v>99</v>
      </c>
    </row>
    <row r="100" spans="2:5" ht="20.149999999999999" customHeight="1" thickBot="1" x14ac:dyDescent="0.35">
      <c r="B100" s="4" t="s">
        <v>38</v>
      </c>
      <c r="C100" s="5">
        <v>302</v>
      </c>
      <c r="D100" s="5">
        <v>357</v>
      </c>
      <c r="E100" s="6">
        <f>IF(C100&gt;0,(D100-C100)/C100,"-")</f>
        <v>0.18211920529801323</v>
      </c>
    </row>
    <row r="101" spans="2:5" ht="20.149999999999999" customHeight="1" thickBot="1" x14ac:dyDescent="0.35">
      <c r="B101" s="4" t="s">
        <v>41</v>
      </c>
      <c r="C101" s="5">
        <v>176</v>
      </c>
      <c r="D101" s="5">
        <v>205</v>
      </c>
      <c r="E101" s="6">
        <f t="shared" ref="E101:E105" si="8">IF(C101&gt;0,(D101-C101)/C101,"-")</f>
        <v>0.16477272727272727</v>
      </c>
    </row>
    <row r="102" spans="2:5" ht="20.149999999999999" customHeight="1" thickBot="1" x14ac:dyDescent="0.35">
      <c r="B102" s="4" t="s">
        <v>42</v>
      </c>
      <c r="C102" s="5">
        <v>48</v>
      </c>
      <c r="D102" s="5">
        <v>52</v>
      </c>
      <c r="E102" s="6">
        <f t="shared" si="8"/>
        <v>8.3333333333333329E-2</v>
      </c>
    </row>
    <row r="103" spans="2:5" ht="20.149999999999999" customHeight="1" thickBot="1" x14ac:dyDescent="0.35">
      <c r="B103" s="4" t="s">
        <v>98</v>
      </c>
      <c r="C103" s="6">
        <f>(C101+C102)/C100</f>
        <v>0.74172185430463577</v>
      </c>
      <c r="D103" s="6">
        <f>(D101+D102)/D100</f>
        <v>0.71988795518207283</v>
      </c>
      <c r="E103" s="6">
        <f t="shared" si="8"/>
        <v>-2.9436774709883977E-2</v>
      </c>
    </row>
    <row r="104" spans="2:5" ht="20.149999999999999" customHeight="1" thickBot="1" x14ac:dyDescent="0.35">
      <c r="B104" s="4" t="s">
        <v>39</v>
      </c>
      <c r="C104" s="6">
        <v>0.73029045643153523</v>
      </c>
      <c r="D104" s="6">
        <v>0.7321428571428571</v>
      </c>
      <c r="E104" s="6">
        <f t="shared" si="8"/>
        <v>2.5365259740259653E-3</v>
      </c>
    </row>
    <row r="105" spans="2:5" ht="20.149999999999999" customHeight="1" thickBot="1" x14ac:dyDescent="0.35">
      <c r="B105" s="4" t="s">
        <v>40</v>
      </c>
      <c r="C105" s="6">
        <v>0.78688524590163933</v>
      </c>
      <c r="D105" s="6">
        <v>0.67532467532467533</v>
      </c>
      <c r="E105" s="6">
        <f t="shared" si="8"/>
        <v>-0.14177489177489175</v>
      </c>
    </row>
    <row r="111" spans="2:5" ht="42.75" customHeight="1" thickBot="1" x14ac:dyDescent="0.35">
      <c r="C111" s="8" t="s">
        <v>103</v>
      </c>
      <c r="D111" s="8" t="s">
        <v>104</v>
      </c>
      <c r="E111" s="8" t="s">
        <v>99</v>
      </c>
    </row>
    <row r="112" spans="2:5" ht="14" thickBot="1" x14ac:dyDescent="0.35">
      <c r="B112" s="4" t="s">
        <v>55</v>
      </c>
      <c r="C112" s="5">
        <v>383</v>
      </c>
      <c r="D112" s="5">
        <v>363</v>
      </c>
      <c r="E112" s="6">
        <f>IF(C112&gt;0,(D112-C112)/C112,"-")</f>
        <v>-5.2219321148825062E-2</v>
      </c>
    </row>
    <row r="113" spans="2:14" ht="14" thickBot="1" x14ac:dyDescent="0.35">
      <c r="B113" s="4" t="s">
        <v>56</v>
      </c>
      <c r="C113" s="5">
        <v>278</v>
      </c>
      <c r="D113" s="5">
        <v>272</v>
      </c>
      <c r="E113" s="6">
        <f t="shared" ref="E113:E114" si="9">IF(C113&gt;0,(D113-C113)/C113,"-")</f>
        <v>-2.1582733812949641E-2</v>
      </c>
    </row>
    <row r="114" spans="2:14" ht="14" thickBot="1" x14ac:dyDescent="0.35">
      <c r="B114" s="4" t="s">
        <v>57</v>
      </c>
      <c r="C114" s="5">
        <v>105</v>
      </c>
      <c r="D114" s="5">
        <v>91</v>
      </c>
      <c r="E114" s="6">
        <f t="shared" si="9"/>
        <v>-0.13333333333333333</v>
      </c>
    </row>
    <row r="126" spans="2:14" ht="26.25" customHeight="1" thickBot="1" x14ac:dyDescent="0.3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3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4" thickBot="1" x14ac:dyDescent="0.35">
      <c r="B128" s="4" t="s">
        <v>63</v>
      </c>
      <c r="C128" s="10">
        <v>6</v>
      </c>
      <c r="D128" s="10">
        <v>0</v>
      </c>
      <c r="E128" s="10">
        <v>1</v>
      </c>
      <c r="F128" s="10">
        <v>7</v>
      </c>
      <c r="G128" s="10">
        <v>5</v>
      </c>
      <c r="H128" s="10">
        <v>1</v>
      </c>
      <c r="I128" s="10">
        <v>2</v>
      </c>
      <c r="J128" s="10">
        <v>8</v>
      </c>
      <c r="K128" s="6">
        <f>IF(C128=0,"-",(G128-C128)/C128)</f>
        <v>-0.16666666666666666</v>
      </c>
      <c r="L128" s="6" t="str">
        <f t="shared" ref="L128:N133" si="10">IF(D128=0,"-",(H128-D128)/D128)</f>
        <v>-</v>
      </c>
      <c r="M128" s="6">
        <f t="shared" si="10"/>
        <v>1</v>
      </c>
      <c r="N128" s="6">
        <f t="shared" si="10"/>
        <v>0.14285714285714285</v>
      </c>
    </row>
    <row r="129" spans="2:14" ht="14" thickBot="1" x14ac:dyDescent="0.3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1</v>
      </c>
      <c r="H129" s="10">
        <v>0</v>
      </c>
      <c r="I129" s="10">
        <v>0</v>
      </c>
      <c r="J129" s="10">
        <v>1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4" thickBot="1" x14ac:dyDescent="0.3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4" thickBot="1" x14ac:dyDescent="0.3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4" thickBot="1" x14ac:dyDescent="0.3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4" thickBot="1" x14ac:dyDescent="0.35">
      <c r="B133" s="4" t="s">
        <v>68</v>
      </c>
      <c r="C133" s="10">
        <v>6</v>
      </c>
      <c r="D133" s="10">
        <v>0</v>
      </c>
      <c r="E133" s="10">
        <v>1</v>
      </c>
      <c r="F133" s="10">
        <v>7</v>
      </c>
      <c r="G133" s="10">
        <v>6</v>
      </c>
      <c r="H133" s="10">
        <v>1</v>
      </c>
      <c r="I133" s="10">
        <v>2</v>
      </c>
      <c r="J133" s="10">
        <v>9</v>
      </c>
      <c r="K133" s="6">
        <f t="shared" si="11"/>
        <v>0</v>
      </c>
      <c r="L133" s="6" t="str">
        <f t="shared" si="10"/>
        <v>-</v>
      </c>
      <c r="M133" s="6">
        <f t="shared" si="10"/>
        <v>1</v>
      </c>
      <c r="N133" s="6">
        <f t="shared" si="10"/>
        <v>0.2857142857142857</v>
      </c>
    </row>
    <row r="134" spans="2:14" ht="14" thickBot="1" x14ac:dyDescent="0.3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>
        <f t="shared" ref="E134:J134" si="12">IF(E128=0,"-",E128/(E128+E129))</f>
        <v>1</v>
      </c>
      <c r="F134" s="6">
        <f t="shared" si="12"/>
        <v>1</v>
      </c>
      <c r="G134" s="6">
        <f t="shared" si="12"/>
        <v>0.83333333333333337</v>
      </c>
      <c r="H134" s="6">
        <f t="shared" si="12"/>
        <v>1</v>
      </c>
      <c r="I134" s="6">
        <f t="shared" si="12"/>
        <v>1</v>
      </c>
      <c r="J134" s="6">
        <f t="shared" si="12"/>
        <v>0.88888888888888884</v>
      </c>
      <c r="K134" s="6">
        <f>IF(OR(C134="-",G134="-"),"-",(G134-C134)/C134)</f>
        <v>-0.16666666666666663</v>
      </c>
      <c r="L134" s="6" t="str">
        <f t="shared" ref="L134:N135" si="13">IF(OR(D134="-",H134="-"),"-",(H134-D134)/D134)</f>
        <v>-</v>
      </c>
      <c r="M134" s="6">
        <f t="shared" si="13"/>
        <v>0</v>
      </c>
      <c r="N134" s="6">
        <f t="shared" si="13"/>
        <v>-0.11111111111111116</v>
      </c>
    </row>
    <row r="135" spans="2:14" ht="14" thickBot="1" x14ac:dyDescent="0.3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3">
      <c r="C136" s="13"/>
    </row>
    <row r="137" spans="2:14" x14ac:dyDescent="0.3">
      <c r="C137" s="13"/>
      <c r="M137" s="14"/>
    </row>
    <row r="138" spans="2:14" x14ac:dyDescent="0.3">
      <c r="C138" s="13"/>
    </row>
    <row r="141" spans="2:14" ht="29.25" customHeight="1" thickBot="1" x14ac:dyDescent="0.3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3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4" thickBot="1" x14ac:dyDescent="0.35">
      <c r="B143" s="4" t="s">
        <v>71</v>
      </c>
      <c r="C143" s="10">
        <v>8</v>
      </c>
      <c r="D143" s="10">
        <v>0</v>
      </c>
      <c r="E143" s="10">
        <v>0</v>
      </c>
      <c r="F143" s="10">
        <v>8</v>
      </c>
      <c r="G143" s="10">
        <v>10</v>
      </c>
      <c r="H143" s="10">
        <v>0</v>
      </c>
      <c r="I143" s="10">
        <v>3</v>
      </c>
      <c r="J143" s="10">
        <v>13</v>
      </c>
      <c r="K143" s="6">
        <f>IF(C143=0,"-",(G143-C143)/C143)</f>
        <v>0.25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0.625</v>
      </c>
    </row>
    <row r="144" spans="2:14" ht="14" thickBot="1" x14ac:dyDescent="0.35">
      <c r="B144" s="4" t="s">
        <v>72</v>
      </c>
      <c r="C144" s="10">
        <v>0</v>
      </c>
      <c r="D144" s="10">
        <v>0</v>
      </c>
      <c r="E144" s="10">
        <v>3</v>
      </c>
      <c r="F144" s="10">
        <v>3</v>
      </c>
      <c r="G144" s="10">
        <v>2</v>
      </c>
      <c r="H144" s="10">
        <v>0</v>
      </c>
      <c r="I144" s="10">
        <v>0</v>
      </c>
      <c r="J144" s="10">
        <v>2</v>
      </c>
      <c r="K144" s="6" t="str">
        <f t="shared" ref="K144:K147" si="16">IF(C144=0,"-",(G144-C144)/C144)</f>
        <v>-</v>
      </c>
      <c r="L144" s="6" t="str">
        <f t="shared" si="15"/>
        <v>-</v>
      </c>
      <c r="M144" s="6">
        <f t="shared" si="15"/>
        <v>-1</v>
      </c>
      <c r="N144" s="6">
        <f t="shared" si="15"/>
        <v>-0.33333333333333331</v>
      </c>
    </row>
    <row r="145" spans="2:14" ht="14" thickBot="1" x14ac:dyDescent="0.35">
      <c r="B145" s="4" t="s">
        <v>73</v>
      </c>
      <c r="C145" s="10">
        <v>44</v>
      </c>
      <c r="D145" s="10">
        <v>0</v>
      </c>
      <c r="E145" s="10">
        <v>6</v>
      </c>
      <c r="F145" s="10">
        <v>50</v>
      </c>
      <c r="G145" s="10">
        <v>37</v>
      </c>
      <c r="H145" s="10">
        <v>0</v>
      </c>
      <c r="I145" s="10">
        <v>9</v>
      </c>
      <c r="J145" s="10">
        <v>46</v>
      </c>
      <c r="K145" s="6">
        <f t="shared" si="16"/>
        <v>-0.15909090909090909</v>
      </c>
      <c r="L145" s="6" t="str">
        <f t="shared" si="15"/>
        <v>-</v>
      </c>
      <c r="M145" s="6">
        <f t="shared" si="15"/>
        <v>0.5</v>
      </c>
      <c r="N145" s="6">
        <f t="shared" si="15"/>
        <v>-0.08</v>
      </c>
    </row>
    <row r="146" spans="2:14" ht="14" thickBot="1" x14ac:dyDescent="0.35">
      <c r="B146" s="4" t="s">
        <v>74</v>
      </c>
      <c r="C146" s="10">
        <v>10</v>
      </c>
      <c r="D146" s="10">
        <v>0</v>
      </c>
      <c r="E146" s="10">
        <v>3</v>
      </c>
      <c r="F146" s="10">
        <v>13</v>
      </c>
      <c r="G146" s="10">
        <v>8</v>
      </c>
      <c r="H146" s="10">
        <v>0</v>
      </c>
      <c r="I146" s="10">
        <v>2</v>
      </c>
      <c r="J146" s="10">
        <v>10</v>
      </c>
      <c r="K146" s="6">
        <f t="shared" si="16"/>
        <v>-0.2</v>
      </c>
      <c r="L146" s="6" t="str">
        <f t="shared" si="15"/>
        <v>-</v>
      </c>
      <c r="M146" s="6">
        <f t="shared" si="15"/>
        <v>-0.33333333333333331</v>
      </c>
      <c r="N146" s="6">
        <f t="shared" si="15"/>
        <v>-0.23076923076923078</v>
      </c>
    </row>
    <row r="147" spans="2:14" ht="14" thickBot="1" x14ac:dyDescent="0.3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1</v>
      </c>
      <c r="H147" s="10">
        <v>0</v>
      </c>
      <c r="I147" s="10">
        <v>0</v>
      </c>
      <c r="J147" s="10">
        <v>1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4" thickBot="1" x14ac:dyDescent="0.35">
      <c r="B148" s="7" t="s">
        <v>68</v>
      </c>
      <c r="C148" s="10">
        <v>62</v>
      </c>
      <c r="D148" s="10">
        <v>0</v>
      </c>
      <c r="E148" s="10">
        <v>12</v>
      </c>
      <c r="F148" s="10">
        <v>74</v>
      </c>
      <c r="G148" s="10">
        <v>58</v>
      </c>
      <c r="H148" s="10">
        <v>0</v>
      </c>
      <c r="I148" s="10">
        <v>14</v>
      </c>
      <c r="J148" s="10">
        <v>72</v>
      </c>
      <c r="K148" s="6">
        <f t="shared" ref="K148" si="17">IF(C148=0,"-",(G148-C148)/C148)</f>
        <v>-6.4516129032258063E-2</v>
      </c>
      <c r="L148" s="6" t="str">
        <f t="shared" ref="L148" si="18">IF(D148=0,"-",(H148-D148)/D148)</f>
        <v>-</v>
      </c>
      <c r="M148" s="6">
        <f t="shared" ref="M148" si="19">IF(E148=0,"-",(I148-E148)/E148)</f>
        <v>0.16666666666666666</v>
      </c>
      <c r="N148" s="6">
        <f t="shared" ref="N148" si="20">IF(F148=0,"-",(J148-F148)/F148)</f>
        <v>-2.7027027027027029E-2</v>
      </c>
    </row>
    <row r="149" spans="2:14" ht="27.5" thickBot="1" x14ac:dyDescent="0.35">
      <c r="B149" s="7" t="s">
        <v>76</v>
      </c>
      <c r="C149" s="6">
        <f t="shared" ref="C149:J150" si="21">IF(C143=0,"-",(C143/(C143+C145)))</f>
        <v>0.15384615384615385</v>
      </c>
      <c r="D149" s="6" t="str">
        <f t="shared" si="21"/>
        <v>-</v>
      </c>
      <c r="E149" s="6" t="str">
        <f t="shared" si="21"/>
        <v>-</v>
      </c>
      <c r="F149" s="6">
        <f t="shared" si="21"/>
        <v>0.13793103448275862</v>
      </c>
      <c r="G149" s="6">
        <f t="shared" si="21"/>
        <v>0.21276595744680851</v>
      </c>
      <c r="H149" s="6" t="str">
        <f t="shared" si="21"/>
        <v>-</v>
      </c>
      <c r="I149" s="6">
        <f t="shared" si="21"/>
        <v>0.25</v>
      </c>
      <c r="J149" s="6">
        <f t="shared" si="21"/>
        <v>0.22033898305084745</v>
      </c>
      <c r="K149" s="6">
        <f>IF(OR(C149="-",G149="-"),"-",(G149-C149)/C149)</f>
        <v>0.38297872340425526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0.59745762711864403</v>
      </c>
    </row>
    <row r="150" spans="2:14" ht="27.5" thickBot="1" x14ac:dyDescent="0.35">
      <c r="B150" s="7" t="s">
        <v>77</v>
      </c>
      <c r="C150" s="6" t="str">
        <f t="shared" si="21"/>
        <v>-</v>
      </c>
      <c r="D150" s="6" t="str">
        <f t="shared" si="21"/>
        <v>-</v>
      </c>
      <c r="E150" s="6">
        <f t="shared" si="21"/>
        <v>0.5</v>
      </c>
      <c r="F150" s="6">
        <f t="shared" si="21"/>
        <v>0.1875</v>
      </c>
      <c r="G150" s="6">
        <f t="shared" si="21"/>
        <v>0.2</v>
      </c>
      <c r="H150" s="6" t="str">
        <f t="shared" si="21"/>
        <v>-</v>
      </c>
      <c r="I150" s="6" t="str">
        <f t="shared" si="21"/>
        <v>-</v>
      </c>
      <c r="J150" s="6">
        <f t="shared" si="21"/>
        <v>0.16666666666666666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>
        <f t="shared" si="22"/>
        <v>-0.11111111111111116</v>
      </c>
    </row>
    <row r="151" spans="2:14" x14ac:dyDescent="0.3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x14ac:dyDescent="0.3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x14ac:dyDescent="0.3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35">
      <c r="B156" s="7"/>
      <c r="C156" s="8" t="s">
        <v>103</v>
      </c>
      <c r="D156" s="8" t="s">
        <v>104</v>
      </c>
      <c r="E156" s="8" t="s">
        <v>99</v>
      </c>
    </row>
    <row r="157" spans="2:14" ht="14" thickBot="1" x14ac:dyDescent="0.35">
      <c r="B157" s="4" t="s">
        <v>94</v>
      </c>
      <c r="C157" s="19">
        <v>54</v>
      </c>
      <c r="D157" s="19">
        <v>45</v>
      </c>
      <c r="E157" s="18">
        <f>IF(C157=0,"-",(D157-C157)/C157)</f>
        <v>-0.16666666666666666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4" thickBot="1" x14ac:dyDescent="0.35">
      <c r="B158" s="4" t="s">
        <v>95</v>
      </c>
      <c r="C158" s="19">
        <v>7</v>
      </c>
      <c r="D158" s="19">
        <v>12</v>
      </c>
      <c r="E158" s="18">
        <f t="shared" ref="E158:E159" si="23">IF(C158=0,"-",(D158-C158)/C158)</f>
        <v>0.7142857142857143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4" thickBot="1" x14ac:dyDescent="0.35">
      <c r="B159" s="4" t="s">
        <v>96</v>
      </c>
      <c r="C159" s="19">
        <v>1</v>
      </c>
      <c r="D159" s="19">
        <v>0</v>
      </c>
      <c r="E159" s="18">
        <f t="shared" si="23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4" thickBot="1" x14ac:dyDescent="0.35">
      <c r="B160" s="4" t="s">
        <v>97</v>
      </c>
      <c r="C160" s="18">
        <f>IF(C157=0,"-",C157/(C157+C158+C159))</f>
        <v>0.87096774193548387</v>
      </c>
      <c r="D160" s="18">
        <f>IF(D157=0,"-",D157/(D157+D158+D159))</f>
        <v>0.78947368421052633</v>
      </c>
      <c r="E160" s="18">
        <f>IF(OR(C160="-",D160="-"),"-",(D160-C160)/C160)</f>
        <v>-9.3567251461988299E-2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x14ac:dyDescent="0.3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x14ac:dyDescent="0.3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x14ac:dyDescent="0.3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35">
      <c r="C165" s="8" t="s">
        <v>103</v>
      </c>
      <c r="D165" s="8" t="s">
        <v>104</v>
      </c>
      <c r="E165" s="8" t="s">
        <v>99</v>
      </c>
    </row>
    <row r="166" spans="2:14" ht="20.149999999999999" customHeight="1" thickBot="1" x14ac:dyDescent="0.35">
      <c r="B166" s="4" t="s">
        <v>38</v>
      </c>
      <c r="C166" s="5">
        <v>7</v>
      </c>
      <c r="D166" s="5">
        <v>9</v>
      </c>
      <c r="E166" s="6">
        <f>IF(C166=0,"-",(D166-C166)/C166)</f>
        <v>0.2857142857142857</v>
      </c>
    </row>
    <row r="167" spans="2:14" ht="20.149999999999999" customHeight="1" thickBot="1" x14ac:dyDescent="0.35">
      <c r="B167" s="4" t="s">
        <v>41</v>
      </c>
      <c r="C167" s="5">
        <v>6</v>
      </c>
      <c r="D167" s="5">
        <v>7</v>
      </c>
      <c r="E167" s="6">
        <f t="shared" ref="E167:E168" si="24">IF(C167=0,"-",(D167-C167)/C167)</f>
        <v>0.16666666666666666</v>
      </c>
    </row>
    <row r="168" spans="2:14" ht="20.149999999999999" customHeight="1" thickBot="1" x14ac:dyDescent="0.35">
      <c r="B168" s="4" t="s">
        <v>42</v>
      </c>
      <c r="C168" s="5">
        <v>1</v>
      </c>
      <c r="D168" s="5">
        <v>1</v>
      </c>
      <c r="E168" s="6">
        <f t="shared" si="24"/>
        <v>0</v>
      </c>
    </row>
    <row r="169" spans="2:14" ht="20.149999999999999" customHeight="1" thickBot="1" x14ac:dyDescent="0.35">
      <c r="B169" s="4" t="s">
        <v>98</v>
      </c>
      <c r="C169" s="6">
        <f>IF(C166=0,"-",(C167+C168)/C166)</f>
        <v>1</v>
      </c>
      <c r="D169" s="6">
        <f>IF(D166=0,"-",(D167+D168)/D166)</f>
        <v>0.88888888888888884</v>
      </c>
      <c r="E169" s="6">
        <f t="shared" ref="E169:E171" si="25">IF(OR(C169="-",D169="-"),"-",(D169-C169)/C169)</f>
        <v>-0.11111111111111116</v>
      </c>
    </row>
    <row r="170" spans="2:14" ht="20.149999999999999" customHeight="1" thickBot="1" x14ac:dyDescent="0.35">
      <c r="B170" s="4" t="s">
        <v>39</v>
      </c>
      <c r="C170" s="6">
        <v>1</v>
      </c>
      <c r="D170" s="6">
        <v>0.875</v>
      </c>
      <c r="E170" s="6">
        <f t="shared" si="25"/>
        <v>-0.125</v>
      </c>
    </row>
    <row r="171" spans="2:14" ht="20.149999999999999" customHeight="1" thickBot="1" x14ac:dyDescent="0.35">
      <c r="B171" s="4" t="s">
        <v>40</v>
      </c>
      <c r="C171" s="6">
        <v>1</v>
      </c>
      <c r="D171" s="6">
        <v>1</v>
      </c>
      <c r="E171" s="6">
        <f t="shared" si="25"/>
        <v>0</v>
      </c>
    </row>
    <row r="172" spans="2:14" ht="20.149999999999999" customHeight="1" x14ac:dyDescent="0.3">
      <c r="B172" s="7"/>
      <c r="C172" s="18"/>
      <c r="D172" s="18"/>
      <c r="E172" s="18"/>
    </row>
    <row r="177" spans="2:8" ht="42.75" customHeight="1" thickBot="1" x14ac:dyDescent="0.35">
      <c r="C177" s="8" t="s">
        <v>103</v>
      </c>
      <c r="D177" s="8" t="s">
        <v>104</v>
      </c>
      <c r="E177" s="8" t="s">
        <v>99</v>
      </c>
    </row>
    <row r="178" spans="2:8" ht="14" thickBot="1" x14ac:dyDescent="0.35">
      <c r="B178" s="15" t="s">
        <v>81</v>
      </c>
      <c r="C178" s="5">
        <v>5</v>
      </c>
      <c r="D178" s="5">
        <v>8</v>
      </c>
      <c r="E178" s="6">
        <f>IF(C178=0,"-",(D178-C178)/C178)</f>
        <v>0.6</v>
      </c>
      <c r="H178" s="13"/>
    </row>
    <row r="179" spans="2:8" ht="14" thickBot="1" x14ac:dyDescent="0.35">
      <c r="B179" s="4" t="s">
        <v>43</v>
      </c>
      <c r="C179" s="5">
        <v>5</v>
      </c>
      <c r="D179" s="5">
        <v>4</v>
      </c>
      <c r="E179" s="6">
        <f t="shared" ref="E179:E185" si="26">IF(C179=0,"-",(D179-C179)/C179)</f>
        <v>-0.2</v>
      </c>
      <c r="H179" s="13"/>
    </row>
    <row r="180" spans="2:8" ht="14" thickBot="1" x14ac:dyDescent="0.35">
      <c r="B180" s="4" t="s">
        <v>47</v>
      </c>
      <c r="C180" s="5">
        <v>0</v>
      </c>
      <c r="D180" s="5">
        <v>2</v>
      </c>
      <c r="E180" s="6" t="str">
        <f t="shared" si="26"/>
        <v>-</v>
      </c>
      <c r="H180" s="13"/>
    </row>
    <row r="181" spans="2:8" ht="14" thickBot="1" x14ac:dyDescent="0.35">
      <c r="B181" s="4" t="s">
        <v>78</v>
      </c>
      <c r="C181" s="5">
        <v>0</v>
      </c>
      <c r="D181" s="5">
        <v>2</v>
      </c>
      <c r="E181" s="6" t="str">
        <f t="shared" si="26"/>
        <v>-</v>
      </c>
      <c r="H181" s="13"/>
    </row>
    <row r="182" spans="2:8" ht="14" thickBot="1" x14ac:dyDescent="0.35">
      <c r="B182" s="15" t="s">
        <v>79</v>
      </c>
      <c r="C182" s="5">
        <v>72</v>
      </c>
      <c r="D182" s="5">
        <v>64</v>
      </c>
      <c r="E182" s="6">
        <f t="shared" si="26"/>
        <v>-0.1111111111111111</v>
      </c>
      <c r="H182" s="13"/>
    </row>
    <row r="183" spans="2:8" ht="14" thickBot="1" x14ac:dyDescent="0.35">
      <c r="B183" s="4" t="s">
        <v>47</v>
      </c>
      <c r="C183" s="5">
        <v>64</v>
      </c>
      <c r="D183" s="5">
        <v>52</v>
      </c>
      <c r="E183" s="6">
        <f t="shared" si="26"/>
        <v>-0.1875</v>
      </c>
      <c r="H183" s="13"/>
    </row>
    <row r="184" spans="2:8" ht="14" thickBot="1" x14ac:dyDescent="0.3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4" thickBot="1" x14ac:dyDescent="0.35">
      <c r="B185" s="4" t="s">
        <v>80</v>
      </c>
      <c r="C185" s="5">
        <v>8</v>
      </c>
      <c r="D185" s="5">
        <v>12</v>
      </c>
      <c r="E185" s="6">
        <f t="shared" si="26"/>
        <v>0.5</v>
      </c>
      <c r="H185" s="13"/>
    </row>
    <row r="196" spans="2:5" ht="42.75" customHeight="1" thickBot="1" x14ac:dyDescent="0.35">
      <c r="C196" s="8" t="s">
        <v>103</v>
      </c>
      <c r="D196" s="8" t="s">
        <v>104</v>
      </c>
      <c r="E196" s="8" t="s">
        <v>99</v>
      </c>
    </row>
    <row r="197" spans="2:5" ht="14" thickBot="1" x14ac:dyDescent="0.35">
      <c r="B197" s="4" t="s">
        <v>82</v>
      </c>
      <c r="C197" s="5">
        <v>4</v>
      </c>
      <c r="D197" s="5">
        <v>1</v>
      </c>
      <c r="E197" s="6">
        <f t="shared" ref="E197:E200" si="27">IF(C197=0,"-",(D197-C197)/C197)</f>
        <v>-0.75</v>
      </c>
    </row>
    <row r="198" spans="2:5" ht="14" thickBot="1" x14ac:dyDescent="0.35">
      <c r="B198" s="4" t="s">
        <v>83</v>
      </c>
      <c r="C198" s="5">
        <v>1</v>
      </c>
      <c r="D198" s="5">
        <v>0</v>
      </c>
      <c r="E198" s="6">
        <f t="shared" si="27"/>
        <v>-1</v>
      </c>
    </row>
    <row r="199" spans="2:5" ht="14" thickBot="1" x14ac:dyDescent="0.35">
      <c r="B199" s="4" t="s">
        <v>84</v>
      </c>
      <c r="C199" s="5">
        <v>5</v>
      </c>
      <c r="D199" s="5">
        <v>1</v>
      </c>
      <c r="E199" s="6">
        <f t="shared" si="27"/>
        <v>-0.8</v>
      </c>
    </row>
    <row r="200" spans="2:5" ht="14" thickBot="1" x14ac:dyDescent="0.35">
      <c r="B200" s="4" t="s">
        <v>85</v>
      </c>
      <c r="C200" s="5">
        <v>2</v>
      </c>
      <c r="D200" s="5">
        <v>1</v>
      </c>
      <c r="E200" s="6">
        <f t="shared" si="27"/>
        <v>-0.5</v>
      </c>
    </row>
    <row r="201" spans="2:5" x14ac:dyDescent="0.3">
      <c r="B201" s="7"/>
      <c r="C201" s="19"/>
      <c r="D201" s="19"/>
      <c r="E201" s="18"/>
    </row>
    <row r="206" spans="2:5" ht="42.75" customHeight="1" thickBot="1" x14ac:dyDescent="0.35">
      <c r="C206" s="8" t="s">
        <v>103</v>
      </c>
      <c r="D206" s="8" t="s">
        <v>104</v>
      </c>
      <c r="E206" s="8" t="s">
        <v>99</v>
      </c>
    </row>
    <row r="207" spans="2:5" ht="20.149999999999999" customHeight="1" thickBot="1" x14ac:dyDescent="0.3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49999999999999" customHeight="1" thickBot="1" x14ac:dyDescent="0.35">
      <c r="B208" s="17" t="s">
        <v>89</v>
      </c>
      <c r="C208" s="5">
        <v>4</v>
      </c>
      <c r="D208" s="5">
        <v>1</v>
      </c>
      <c r="E208" s="6">
        <f t="shared" si="28"/>
        <v>-0.75</v>
      </c>
    </row>
    <row r="209" spans="2:5" ht="20.149999999999999" customHeight="1" thickBot="1" x14ac:dyDescent="0.35">
      <c r="B209" s="17" t="s">
        <v>86</v>
      </c>
      <c r="C209" s="5">
        <v>4</v>
      </c>
      <c r="D209" s="5">
        <v>1</v>
      </c>
      <c r="E209" s="6">
        <f t="shared" si="28"/>
        <v>-0.75</v>
      </c>
    </row>
    <row r="210" spans="2:5" ht="20.149999999999999" customHeight="1" thickBot="1" x14ac:dyDescent="0.3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49999999999999" customHeight="1" thickBot="1" x14ac:dyDescent="0.35">
      <c r="B211" s="17" t="s">
        <v>90</v>
      </c>
      <c r="C211" s="5"/>
      <c r="D211" s="5"/>
      <c r="E211" s="6"/>
    </row>
    <row r="212" spans="2:5" ht="20.149999999999999" customHeight="1" thickBot="1" x14ac:dyDescent="0.35">
      <c r="B212" s="17" t="s">
        <v>89</v>
      </c>
      <c r="C212" s="5">
        <v>1</v>
      </c>
      <c r="D212" s="5">
        <v>0</v>
      </c>
      <c r="E212" s="6">
        <f>IF(C212=0,"-",(D212-C212)/C212)</f>
        <v>-1</v>
      </c>
    </row>
    <row r="213" spans="2:5" ht="14" thickBot="1" x14ac:dyDescent="0.35">
      <c r="B213" s="17" t="s">
        <v>86</v>
      </c>
      <c r="C213" s="5">
        <v>1</v>
      </c>
      <c r="D213" s="5">
        <v>0</v>
      </c>
      <c r="E213" s="6">
        <f t="shared" ref="E213:E214" si="29">IF(C213=0,"-",(D213-C213)/C213)</f>
        <v>-1</v>
      </c>
    </row>
    <row r="214" spans="2:5" ht="14" thickBot="1" x14ac:dyDescent="0.3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x14ac:dyDescent="0.3">
      <c r="B215" s="21"/>
      <c r="C215" s="19"/>
      <c r="D215" s="19"/>
      <c r="E215" s="18"/>
    </row>
    <row r="220" spans="2:5" ht="42.75" customHeight="1" thickBot="1" x14ac:dyDescent="0.35">
      <c r="C220" s="8" t="s">
        <v>103</v>
      </c>
      <c r="D220" s="8" t="s">
        <v>104</v>
      </c>
      <c r="E220" s="8" t="s">
        <v>99</v>
      </c>
    </row>
    <row r="221" spans="2:5" ht="14" thickBot="1" x14ac:dyDescent="0.35">
      <c r="B221" s="16" t="s">
        <v>91</v>
      </c>
      <c r="C221" s="5">
        <v>3</v>
      </c>
      <c r="D221" s="5">
        <v>2</v>
      </c>
      <c r="E221" s="6">
        <f t="shared" ref="E221:E223" si="30">IF(C221=0,"-",(D221-C221)/C221)</f>
        <v>-0.33333333333333331</v>
      </c>
    </row>
    <row r="222" spans="2:5" ht="14" thickBot="1" x14ac:dyDescent="0.35">
      <c r="B222" s="16" t="s">
        <v>92</v>
      </c>
      <c r="C222" s="5">
        <v>6</v>
      </c>
      <c r="D222" s="5">
        <v>1</v>
      </c>
      <c r="E222" s="6">
        <f t="shared" si="30"/>
        <v>-0.83333333333333337</v>
      </c>
    </row>
    <row r="223" spans="2:5" ht="14" thickBot="1" x14ac:dyDescent="0.35">
      <c r="B223" s="16" t="s">
        <v>93</v>
      </c>
      <c r="C223" s="5">
        <v>9</v>
      </c>
      <c r="D223" s="5">
        <v>16</v>
      </c>
      <c r="E223" s="6">
        <f t="shared" si="30"/>
        <v>0.77777777777777779</v>
      </c>
    </row>
    <row r="224" spans="2:5" ht="14" thickBot="1" x14ac:dyDescent="0.35">
      <c r="C224" s="5"/>
      <c r="D224" s="5"/>
      <c r="E224" s="6"/>
    </row>
    <row r="225" spans="3:5" ht="14" thickBot="1" x14ac:dyDescent="0.35">
      <c r="C225" s="5"/>
      <c r="D225" s="5"/>
      <c r="E225" s="6"/>
    </row>
    <row r="226" spans="3:5" ht="14" thickBot="1" x14ac:dyDescent="0.35">
      <c r="C226" s="5"/>
      <c r="D226" s="5"/>
      <c r="E226" s="6"/>
    </row>
    <row r="227" spans="3:5" ht="14" thickBot="1" x14ac:dyDescent="0.35">
      <c r="C227" s="5"/>
      <c r="D227" s="5"/>
      <c r="E227" s="6"/>
    </row>
    <row r="228" spans="3:5" ht="14" thickBot="1" x14ac:dyDescent="0.3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28"/>
  <sheetViews>
    <sheetView workbookViewId="0"/>
  </sheetViews>
  <sheetFormatPr baseColWidth="10" defaultRowHeight="13.5" x14ac:dyDescent="0.3"/>
  <cols>
    <col min="2" max="2" width="56.84375" bestFit="1" customWidth="1"/>
    <col min="3" max="4" width="12.4609375" customWidth="1"/>
    <col min="5" max="5" width="12.765625" customWidth="1"/>
    <col min="6" max="6" width="8.765625" bestFit="1" customWidth="1"/>
    <col min="7" max="7" width="11.61328125" customWidth="1"/>
    <col min="8" max="8" width="12.15234375" customWidth="1"/>
    <col min="9" max="9" width="12.765625" customWidth="1"/>
    <col min="10" max="10" width="8.765625" bestFit="1" customWidth="1"/>
    <col min="11" max="11" width="11.61328125" bestFit="1" customWidth="1"/>
    <col min="12" max="12" width="12" bestFit="1" customWidth="1"/>
    <col min="13" max="13" width="12.765625" customWidth="1"/>
    <col min="14" max="14" width="9.61328125" bestFit="1" customWidth="1"/>
  </cols>
  <sheetData>
    <row r="1" spans="1:5" ht="14" thickBot="1" x14ac:dyDescent="0.35">
      <c r="A1" s="5"/>
      <c r="B1" s="5"/>
    </row>
    <row r="2" spans="1:5" ht="14" thickBot="1" x14ac:dyDescent="0.35">
      <c r="A2" s="5"/>
      <c r="B2" s="5"/>
    </row>
    <row r="3" spans="1:5" ht="14" thickBot="1" x14ac:dyDescent="0.35">
      <c r="A3" s="5"/>
      <c r="B3" s="5"/>
    </row>
    <row r="11" spans="1:5" ht="27" customHeight="1" x14ac:dyDescent="0.3">
      <c r="B11" s="20" t="str">
        <f>Portada!B9</f>
        <v>4º Trimestre 2025</v>
      </c>
    </row>
    <row r="13" spans="1:5" ht="42.75" customHeight="1" thickBot="1" x14ac:dyDescent="0.35">
      <c r="C13" s="8" t="s">
        <v>103</v>
      </c>
      <c r="D13" s="8" t="s">
        <v>104</v>
      </c>
      <c r="E13" s="8" t="s">
        <v>99</v>
      </c>
    </row>
    <row r="14" spans="1:5" ht="20.149999999999999" customHeight="1" thickBot="1" x14ac:dyDescent="0.35">
      <c r="B14" s="4" t="s">
        <v>22</v>
      </c>
      <c r="C14" s="5">
        <v>8099</v>
      </c>
      <c r="D14" s="5">
        <v>9052</v>
      </c>
      <c r="E14" s="6">
        <f>IF(C14&gt;0,(D14-C14)/C14)</f>
        <v>0.11766884800592665</v>
      </c>
    </row>
    <row r="15" spans="1:5" ht="20.149999999999999" customHeight="1" thickBot="1" x14ac:dyDescent="0.35">
      <c r="B15" s="4" t="s">
        <v>17</v>
      </c>
      <c r="C15" s="5">
        <v>7107</v>
      </c>
      <c r="D15" s="5">
        <v>7468</v>
      </c>
      <c r="E15" s="6">
        <f t="shared" ref="E15:E25" si="0">IF(C15&gt;0,(D15-C15)/C15)</f>
        <v>5.0794990854087521E-2</v>
      </c>
    </row>
    <row r="16" spans="1:5" ht="20.149999999999999" customHeight="1" thickBot="1" x14ac:dyDescent="0.35">
      <c r="B16" s="4" t="s">
        <v>18</v>
      </c>
      <c r="C16" s="5">
        <v>3998</v>
      </c>
      <c r="D16" s="5">
        <v>3990</v>
      </c>
      <c r="E16" s="6">
        <f t="shared" si="0"/>
        <v>-2.0010005002501249E-3</v>
      </c>
    </row>
    <row r="17" spans="2:5" ht="20.149999999999999" customHeight="1" thickBot="1" x14ac:dyDescent="0.35">
      <c r="B17" s="4" t="s">
        <v>19</v>
      </c>
      <c r="C17" s="5">
        <v>3109</v>
      </c>
      <c r="D17" s="5">
        <v>3478</v>
      </c>
      <c r="E17" s="6">
        <f t="shared" si="0"/>
        <v>0.11868768092634288</v>
      </c>
    </row>
    <row r="18" spans="2:5" ht="20.149999999999999" customHeight="1" thickBot="1" x14ac:dyDescent="0.35">
      <c r="B18" s="4" t="s">
        <v>100</v>
      </c>
      <c r="C18" s="5">
        <v>4</v>
      </c>
      <c r="D18" s="5">
        <v>8</v>
      </c>
      <c r="E18" s="6">
        <f>IF(C18=0,"-",(D18-C18)/C18)</f>
        <v>1</v>
      </c>
    </row>
    <row r="19" spans="2:5" ht="20.149999999999999" customHeight="1" thickBot="1" x14ac:dyDescent="0.35">
      <c r="B19" s="4" t="s">
        <v>101</v>
      </c>
      <c r="C19" s="5">
        <v>0</v>
      </c>
      <c r="D19" s="5">
        <v>3</v>
      </c>
      <c r="E19" s="6" t="str">
        <f>IF(C19=0,"-",(D19-C19)/C19)</f>
        <v>-</v>
      </c>
    </row>
    <row r="20" spans="2:5" ht="20.149999999999999" customHeight="1" thickBot="1" x14ac:dyDescent="0.35">
      <c r="B20" s="4" t="s">
        <v>20</v>
      </c>
      <c r="C20" s="6">
        <f>C17/C15</f>
        <v>0.43745602926691995</v>
      </c>
      <c r="D20" s="6">
        <f>D17/D15</f>
        <v>0.46572040707016604</v>
      </c>
      <c r="E20" s="6">
        <f t="shared" si="0"/>
        <v>6.4610785798542916E-2</v>
      </c>
    </row>
    <row r="21" spans="2:5" ht="30" customHeight="1" thickBot="1" x14ac:dyDescent="0.35">
      <c r="B21" s="4" t="s">
        <v>23</v>
      </c>
      <c r="C21" s="5">
        <v>1002</v>
      </c>
      <c r="D21" s="5">
        <v>1031</v>
      </c>
      <c r="E21" s="6">
        <f t="shared" si="0"/>
        <v>2.8942115768463075E-2</v>
      </c>
    </row>
    <row r="22" spans="2:5" ht="20.149999999999999" customHeight="1" thickBot="1" x14ac:dyDescent="0.35">
      <c r="B22" s="4" t="s">
        <v>24</v>
      </c>
      <c r="C22" s="5">
        <v>490</v>
      </c>
      <c r="D22" s="5">
        <v>568</v>
      </c>
      <c r="E22" s="6">
        <f t="shared" si="0"/>
        <v>0.15918367346938775</v>
      </c>
    </row>
    <row r="23" spans="2:5" ht="20.149999999999999" customHeight="1" thickBot="1" x14ac:dyDescent="0.35">
      <c r="B23" s="4" t="s">
        <v>25</v>
      </c>
      <c r="C23" s="5">
        <v>512</v>
      </c>
      <c r="D23" s="5">
        <v>463</v>
      </c>
      <c r="E23" s="6">
        <f t="shared" si="0"/>
        <v>-9.5703125E-2</v>
      </c>
    </row>
    <row r="24" spans="2:5" ht="20.149999999999999" customHeight="1" thickBot="1" x14ac:dyDescent="0.35">
      <c r="B24" s="4" t="s">
        <v>21</v>
      </c>
      <c r="C24" s="6">
        <f>C23/C21</f>
        <v>0.51097804391217561</v>
      </c>
      <c r="D24" s="6">
        <f t="shared" ref="D24" si="1">D23/D21</f>
        <v>0.44907856450048494</v>
      </c>
      <c r="E24" s="6">
        <f t="shared" si="0"/>
        <v>-0.12113921556741025</v>
      </c>
    </row>
    <row r="25" spans="2:5" ht="20.149999999999999" customHeight="1" thickBot="1" x14ac:dyDescent="0.35">
      <c r="B25" s="7" t="s">
        <v>26</v>
      </c>
      <c r="C25" s="6">
        <v>0.19454683070976608</v>
      </c>
      <c r="D25" s="6">
        <v>0.20148518430984039</v>
      </c>
      <c r="E25" s="6">
        <f t="shared" si="0"/>
        <v>3.5664182113689942E-2</v>
      </c>
    </row>
    <row r="33" spans="2:5" ht="42.75" customHeight="1" thickBot="1" x14ac:dyDescent="0.35">
      <c r="C33" s="8" t="s">
        <v>103</v>
      </c>
      <c r="D33" s="8" t="s">
        <v>104</v>
      </c>
      <c r="E33" s="8" t="s">
        <v>99</v>
      </c>
    </row>
    <row r="34" spans="2:5" ht="20.149999999999999" customHeight="1" thickBot="1" x14ac:dyDescent="0.35">
      <c r="B34" s="4" t="s">
        <v>27</v>
      </c>
      <c r="C34" s="5">
        <v>1571</v>
      </c>
      <c r="D34" s="5">
        <v>1401</v>
      </c>
      <c r="E34" s="6">
        <f>IF(C34&gt;0,(D34-C34)/C34,"-")</f>
        <v>-0.10821133036282622</v>
      </c>
    </row>
    <row r="35" spans="2:5" ht="20.149999999999999" customHeight="1" thickBot="1" x14ac:dyDescent="0.35">
      <c r="B35" s="4" t="s">
        <v>29</v>
      </c>
      <c r="C35" s="5">
        <v>1</v>
      </c>
      <c r="D35" s="5">
        <v>0</v>
      </c>
      <c r="E35" s="6">
        <f t="shared" ref="E35:E37" si="2">IF(C35&gt;0,(D35-C35)/C35,"-")</f>
        <v>-1</v>
      </c>
    </row>
    <row r="36" spans="2:5" ht="20.149999999999999" customHeight="1" thickBot="1" x14ac:dyDescent="0.35">
      <c r="B36" s="4" t="s">
        <v>28</v>
      </c>
      <c r="C36" s="5">
        <v>672</v>
      </c>
      <c r="D36" s="5">
        <v>641</v>
      </c>
      <c r="E36" s="6">
        <f t="shared" si="2"/>
        <v>-4.6130952380952384E-2</v>
      </c>
    </row>
    <row r="37" spans="2:5" ht="20.149999999999999" customHeight="1" thickBot="1" x14ac:dyDescent="0.35">
      <c r="B37" s="4" t="s">
        <v>30</v>
      </c>
      <c r="C37" s="5">
        <v>898</v>
      </c>
      <c r="D37" s="5">
        <v>760</v>
      </c>
      <c r="E37" s="6">
        <f t="shared" si="2"/>
        <v>-0.15367483296213807</v>
      </c>
    </row>
    <row r="43" spans="2:5" ht="42.75" customHeight="1" thickBot="1" x14ac:dyDescent="0.35">
      <c r="C43" s="8" t="s">
        <v>103</v>
      </c>
      <c r="D43" s="8" t="s">
        <v>104</v>
      </c>
      <c r="E43" s="8" t="s">
        <v>99</v>
      </c>
    </row>
    <row r="44" spans="2:5" ht="20.149999999999999" customHeight="1" thickBot="1" x14ac:dyDescent="0.35">
      <c r="B44" s="4" t="s">
        <v>33</v>
      </c>
      <c r="C44" s="5">
        <v>267</v>
      </c>
      <c r="D44" s="5">
        <v>232</v>
      </c>
      <c r="E44" s="6">
        <f>IF(C44&gt;0,(D44-C44)/C44,"-")</f>
        <v>-0.13108614232209737</v>
      </c>
    </row>
    <row r="45" spans="2:5" ht="20.149999999999999" customHeight="1" thickBot="1" x14ac:dyDescent="0.35">
      <c r="B45" s="4" t="s">
        <v>34</v>
      </c>
      <c r="C45" s="5">
        <v>76</v>
      </c>
      <c r="D45" s="5">
        <v>66</v>
      </c>
      <c r="E45" s="6">
        <f t="shared" ref="E45:E51" si="3">IF(C45&gt;0,(D45-C45)/C45,"-")</f>
        <v>-0.13157894736842105</v>
      </c>
    </row>
    <row r="46" spans="2:5" ht="20.149999999999999" customHeight="1" thickBot="1" x14ac:dyDescent="0.35">
      <c r="B46" s="4" t="s">
        <v>31</v>
      </c>
      <c r="C46" s="5">
        <v>127</v>
      </c>
      <c r="D46" s="5">
        <v>127</v>
      </c>
      <c r="E46" s="6">
        <f t="shared" si="3"/>
        <v>0</v>
      </c>
    </row>
    <row r="47" spans="2:5" ht="20.149999999999999" customHeight="1" thickBot="1" x14ac:dyDescent="0.35">
      <c r="B47" s="4" t="s">
        <v>32</v>
      </c>
      <c r="C47" s="5">
        <v>3589</v>
      </c>
      <c r="D47" s="5">
        <v>3713</v>
      </c>
      <c r="E47" s="6">
        <f t="shared" si="3"/>
        <v>3.4550013931457228E-2</v>
      </c>
    </row>
    <row r="48" spans="2:5" ht="20.149999999999999" customHeight="1" thickBot="1" x14ac:dyDescent="0.35">
      <c r="B48" s="4" t="s">
        <v>35</v>
      </c>
      <c r="C48" s="5">
        <v>1398</v>
      </c>
      <c r="D48" s="5">
        <v>1298</v>
      </c>
      <c r="E48" s="6">
        <f t="shared" si="3"/>
        <v>-7.1530758226037203E-2</v>
      </c>
    </row>
    <row r="49" spans="2:5" ht="20.149999999999999" customHeight="1" thickBot="1" x14ac:dyDescent="0.35">
      <c r="B49" s="4" t="s">
        <v>67</v>
      </c>
      <c r="C49" s="5">
        <v>2348</v>
      </c>
      <c r="D49" s="5">
        <v>2319</v>
      </c>
      <c r="E49" s="6">
        <f t="shared" si="3"/>
        <v>-1.2350936967632026E-2</v>
      </c>
    </row>
    <row r="50" spans="2:5" ht="20.149999999999999" customHeight="1" collapsed="1" thickBot="1" x14ac:dyDescent="0.35">
      <c r="B50" s="4" t="s">
        <v>36</v>
      </c>
      <c r="C50" s="6">
        <f>C44/(C44+C45)</f>
        <v>0.77842565597667635</v>
      </c>
      <c r="D50" s="6">
        <f>D44/(D44+D45)</f>
        <v>0.77852348993288589</v>
      </c>
      <c r="E50" s="6">
        <f t="shared" si="3"/>
        <v>1.2568182389466228E-4</v>
      </c>
    </row>
    <row r="51" spans="2:5" ht="20.149999999999999" customHeight="1" thickBot="1" x14ac:dyDescent="0.35">
      <c r="B51" s="4" t="s">
        <v>37</v>
      </c>
      <c r="C51" s="6">
        <f>C47/(C46+C47)</f>
        <v>0.96582346609257264</v>
      </c>
      <c r="D51" s="6">
        <f t="shared" ref="D51" si="4">D47/(D46+D47)</f>
        <v>0.96692708333333333</v>
      </c>
      <c r="E51" s="6">
        <f t="shared" si="3"/>
        <v>1.1426697315872736E-3</v>
      </c>
    </row>
    <row r="57" spans="2:5" ht="42.75" customHeight="1" thickBot="1" x14ac:dyDescent="0.35">
      <c r="C57" s="8" t="s">
        <v>103</v>
      </c>
      <c r="D57" s="8" t="s">
        <v>104</v>
      </c>
      <c r="E57" s="8" t="s">
        <v>99</v>
      </c>
    </row>
    <row r="58" spans="2:5" ht="20.149999999999999" customHeight="1" thickBot="1" x14ac:dyDescent="0.35">
      <c r="B58" s="4" t="s">
        <v>38</v>
      </c>
      <c r="C58" s="5">
        <v>346</v>
      </c>
      <c r="D58" s="5">
        <v>299</v>
      </c>
      <c r="E58" s="6">
        <f>IF(C58&gt;0,(D58-C58)/C58,"-")</f>
        <v>-0.13583815028901733</v>
      </c>
    </row>
    <row r="59" spans="2:5" ht="20.149999999999999" customHeight="1" thickBot="1" x14ac:dyDescent="0.35">
      <c r="B59" s="4" t="s">
        <v>41</v>
      </c>
      <c r="C59" s="5">
        <v>156</v>
      </c>
      <c r="D59" s="5">
        <v>145</v>
      </c>
      <c r="E59" s="6">
        <f t="shared" ref="E59:E63" si="5">IF(C59&gt;0,(D59-C59)/C59,"-")</f>
        <v>-7.0512820512820512E-2</v>
      </c>
    </row>
    <row r="60" spans="2:5" ht="20.149999999999999" customHeight="1" thickBot="1" x14ac:dyDescent="0.35">
      <c r="B60" s="4" t="s">
        <v>42</v>
      </c>
      <c r="C60" s="5">
        <v>113</v>
      </c>
      <c r="D60" s="5">
        <v>88</v>
      </c>
      <c r="E60" s="6">
        <f t="shared" si="5"/>
        <v>-0.22123893805309736</v>
      </c>
    </row>
    <row r="61" spans="2:5" ht="20.149999999999999" customHeight="1" collapsed="1" thickBot="1" x14ac:dyDescent="0.35">
      <c r="B61" s="4" t="s">
        <v>98</v>
      </c>
      <c r="C61" s="6">
        <f>(C59+C60)/C58</f>
        <v>0.7774566473988439</v>
      </c>
      <c r="D61" s="6">
        <f>(D59+D60)/D58</f>
        <v>0.77926421404682278</v>
      </c>
      <c r="E61" s="6">
        <f t="shared" si="5"/>
        <v>2.3249742014895573E-3</v>
      </c>
    </row>
    <row r="62" spans="2:5" ht="20.149999999999999" customHeight="1" thickBot="1" x14ac:dyDescent="0.35">
      <c r="B62" s="4" t="s">
        <v>39</v>
      </c>
      <c r="C62" s="6">
        <v>0.74641148325358853</v>
      </c>
      <c r="D62" s="6">
        <v>0.75916230366492143</v>
      </c>
      <c r="E62" s="6">
        <f t="shared" si="5"/>
        <v>1.7082829910054987E-2</v>
      </c>
    </row>
    <row r="63" spans="2:5" ht="20.149999999999999" customHeight="1" thickBot="1" x14ac:dyDescent="0.35">
      <c r="B63" s="4" t="s">
        <v>40</v>
      </c>
      <c r="C63" s="6">
        <v>0.82481751824817517</v>
      </c>
      <c r="D63" s="6">
        <v>0.81481481481481477</v>
      </c>
      <c r="E63" s="6">
        <f t="shared" si="5"/>
        <v>-1.2127171419206863E-2</v>
      </c>
    </row>
    <row r="64" spans="2:5" ht="14" thickBot="1" x14ac:dyDescent="0.35">
      <c r="E64" s="6"/>
    </row>
    <row r="69" spans="2:5" ht="42.75" customHeight="1" thickBot="1" x14ac:dyDescent="0.35">
      <c r="C69" s="8" t="s">
        <v>103</v>
      </c>
      <c r="D69" s="8" t="s">
        <v>104</v>
      </c>
      <c r="E69" s="8" t="s">
        <v>99</v>
      </c>
    </row>
    <row r="70" spans="2:5" ht="20.149999999999999" customHeight="1" thickBot="1" x14ac:dyDescent="0.35">
      <c r="B70" s="4" t="s">
        <v>44</v>
      </c>
      <c r="C70" s="5">
        <v>9091</v>
      </c>
      <c r="D70" s="5">
        <v>9353</v>
      </c>
      <c r="E70" s="6">
        <f>IF(C70&gt;0,(D70-C70)/C70,"-")</f>
        <v>2.8819711802881971E-2</v>
      </c>
    </row>
    <row r="71" spans="2:5" ht="20.149999999999999" customHeight="1" thickBot="1" x14ac:dyDescent="0.35">
      <c r="B71" s="4" t="s">
        <v>45</v>
      </c>
      <c r="C71" s="5">
        <v>1610</v>
      </c>
      <c r="D71" s="5">
        <v>1482</v>
      </c>
      <c r="E71" s="6">
        <f t="shared" ref="E71:E77" si="6">IF(C71&gt;0,(D71-C71)/C71,"-")</f>
        <v>-7.9503105590062115E-2</v>
      </c>
    </row>
    <row r="72" spans="2:5" ht="20.149999999999999" customHeight="1" thickBot="1" x14ac:dyDescent="0.35">
      <c r="B72" s="4" t="s">
        <v>43</v>
      </c>
      <c r="C72" s="5">
        <v>29</v>
      </c>
      <c r="D72" s="5">
        <v>20</v>
      </c>
      <c r="E72" s="6">
        <f t="shared" si="6"/>
        <v>-0.31034482758620691</v>
      </c>
    </row>
    <row r="73" spans="2:5" ht="20.149999999999999" customHeight="1" thickBot="1" x14ac:dyDescent="0.35">
      <c r="B73" s="4" t="s">
        <v>46</v>
      </c>
      <c r="C73" s="5">
        <v>5678</v>
      </c>
      <c r="D73" s="5">
        <v>6329</v>
      </c>
      <c r="E73" s="6">
        <f t="shared" si="6"/>
        <v>0.11465304684748151</v>
      </c>
    </row>
    <row r="74" spans="2:5" ht="20.149999999999999" customHeight="1" thickBot="1" x14ac:dyDescent="0.35">
      <c r="B74" s="4" t="s">
        <v>47</v>
      </c>
      <c r="C74" s="5">
        <v>1616</v>
      </c>
      <c r="D74" s="5">
        <v>1325</v>
      </c>
      <c r="E74" s="6">
        <f t="shared" si="6"/>
        <v>-0.18007425742574257</v>
      </c>
    </row>
    <row r="75" spans="2:5" ht="20.149999999999999" customHeight="1" thickBot="1" x14ac:dyDescent="0.35">
      <c r="B75" s="4" t="s">
        <v>48</v>
      </c>
      <c r="C75" s="5">
        <v>155</v>
      </c>
      <c r="D75" s="5">
        <v>192</v>
      </c>
      <c r="E75" s="6">
        <f t="shared" si="6"/>
        <v>0.23870967741935484</v>
      </c>
    </row>
    <row r="76" spans="2:5" ht="20.149999999999999" customHeight="1" thickBot="1" x14ac:dyDescent="0.3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49999999999999" customHeight="1" thickBot="1" x14ac:dyDescent="0.35">
      <c r="B77" s="4" t="s">
        <v>50</v>
      </c>
      <c r="C77" s="5">
        <v>3</v>
      </c>
      <c r="D77" s="5">
        <v>5</v>
      </c>
      <c r="E77" s="6">
        <f t="shared" si="6"/>
        <v>0.66666666666666663</v>
      </c>
    </row>
    <row r="89" spans="2:5" ht="42.75" customHeight="1" thickBot="1" x14ac:dyDescent="0.35">
      <c r="C89" s="8" t="s">
        <v>103</v>
      </c>
      <c r="D89" s="8" t="s">
        <v>104</v>
      </c>
      <c r="E89" s="8" t="s">
        <v>99</v>
      </c>
    </row>
    <row r="90" spans="2:5" ht="27.5" thickBot="1" x14ac:dyDescent="0.35">
      <c r="B90" s="4" t="s">
        <v>51</v>
      </c>
      <c r="C90" s="5">
        <v>652</v>
      </c>
      <c r="D90" s="5">
        <v>607</v>
      </c>
      <c r="E90" s="6">
        <f>IF(C90&gt;0,(D90-C90)/C90,"-")</f>
        <v>-6.9018404907975464E-2</v>
      </c>
    </row>
    <row r="91" spans="2:5" ht="27.5" thickBot="1" x14ac:dyDescent="0.35">
      <c r="B91" s="4" t="s">
        <v>52</v>
      </c>
      <c r="C91" s="5">
        <v>358</v>
      </c>
      <c r="D91" s="5">
        <v>350</v>
      </c>
      <c r="E91" s="6">
        <f t="shared" ref="E91:E93" si="7">IF(C91&gt;0,(D91-C91)/C91,"-")</f>
        <v>-2.23463687150838E-2</v>
      </c>
    </row>
    <row r="92" spans="2:5" ht="29.25" customHeight="1" thickBot="1" x14ac:dyDescent="0.35">
      <c r="B92" s="4" t="s">
        <v>53</v>
      </c>
      <c r="C92" s="5">
        <v>376</v>
      </c>
      <c r="D92" s="5">
        <v>326</v>
      </c>
      <c r="E92" s="6">
        <f t="shared" si="7"/>
        <v>-0.13297872340425532</v>
      </c>
    </row>
    <row r="93" spans="2:5" ht="29.25" customHeight="1" thickBot="1" x14ac:dyDescent="0.35">
      <c r="B93" s="4" t="s">
        <v>54</v>
      </c>
      <c r="C93" s="6">
        <f>(C90+C91)/(C90+C91+C92)</f>
        <v>0.72871572871572876</v>
      </c>
      <c r="D93" s="6">
        <f>(D90+D91)/(D90+D91+D92)</f>
        <v>0.74590802805923617</v>
      </c>
      <c r="E93" s="6">
        <f t="shared" si="7"/>
        <v>2.3592600881288388E-2</v>
      </c>
    </row>
    <row r="99" spans="2:5" ht="42.75" customHeight="1" thickBot="1" x14ac:dyDescent="0.35">
      <c r="C99" s="8" t="s">
        <v>103</v>
      </c>
      <c r="D99" s="8" t="s">
        <v>104</v>
      </c>
      <c r="E99" s="8" t="s">
        <v>99</v>
      </c>
    </row>
    <row r="100" spans="2:5" ht="20.149999999999999" customHeight="1" thickBot="1" x14ac:dyDescent="0.35">
      <c r="B100" s="4" t="s">
        <v>38</v>
      </c>
      <c r="C100" s="5">
        <v>1441</v>
      </c>
      <c r="D100" s="5">
        <v>1335</v>
      </c>
      <c r="E100" s="6">
        <f>IF(C100&gt;0,(D100-C100)/C100,"-")</f>
        <v>-7.356002775850104E-2</v>
      </c>
    </row>
    <row r="101" spans="2:5" ht="20.149999999999999" customHeight="1" thickBot="1" x14ac:dyDescent="0.35">
      <c r="B101" s="4" t="s">
        <v>41</v>
      </c>
      <c r="C101" s="5">
        <v>566</v>
      </c>
      <c r="D101" s="5">
        <v>546</v>
      </c>
      <c r="E101" s="6">
        <f t="shared" ref="E101:E105" si="8">IF(C101&gt;0,(D101-C101)/C101,"-")</f>
        <v>-3.5335689045936397E-2</v>
      </c>
    </row>
    <row r="102" spans="2:5" ht="20.149999999999999" customHeight="1" thickBot="1" x14ac:dyDescent="0.35">
      <c r="B102" s="4" t="s">
        <v>42</v>
      </c>
      <c r="C102" s="5">
        <v>478</v>
      </c>
      <c r="D102" s="5">
        <v>435</v>
      </c>
      <c r="E102" s="6">
        <f t="shared" si="8"/>
        <v>-8.9958158995815898E-2</v>
      </c>
    </row>
    <row r="103" spans="2:5" ht="20.149999999999999" customHeight="1" thickBot="1" x14ac:dyDescent="0.35">
      <c r="B103" s="4" t="s">
        <v>98</v>
      </c>
      <c r="C103" s="6">
        <f>(C101+C102)/C100</f>
        <v>0.72449687716863287</v>
      </c>
      <c r="D103" s="6">
        <f>(D101+D102)/D100</f>
        <v>0.73483146067415728</v>
      </c>
      <c r="E103" s="6">
        <f t="shared" si="8"/>
        <v>1.4264496965000645E-2</v>
      </c>
    </row>
    <row r="104" spans="2:5" ht="20.149999999999999" customHeight="1" thickBot="1" x14ac:dyDescent="0.35">
      <c r="B104" s="4" t="s">
        <v>39</v>
      </c>
      <c r="C104" s="6">
        <v>0.72938144329896903</v>
      </c>
      <c r="D104" s="6">
        <v>0.72703062583222366</v>
      </c>
      <c r="E104" s="6">
        <f t="shared" si="8"/>
        <v>-3.2230288943364081E-3</v>
      </c>
    </row>
    <row r="105" spans="2:5" ht="20.149999999999999" customHeight="1" thickBot="1" x14ac:dyDescent="0.35">
      <c r="B105" s="4" t="s">
        <v>40</v>
      </c>
      <c r="C105" s="6">
        <v>0.71879699248120299</v>
      </c>
      <c r="D105" s="6">
        <v>0.74486301369863017</v>
      </c>
      <c r="E105" s="6">
        <f t="shared" si="8"/>
        <v>3.6263397718805601E-2</v>
      </c>
    </row>
    <row r="111" spans="2:5" ht="42.75" customHeight="1" thickBot="1" x14ac:dyDescent="0.35">
      <c r="C111" s="8" t="s">
        <v>103</v>
      </c>
      <c r="D111" s="8" t="s">
        <v>104</v>
      </c>
      <c r="E111" s="8" t="s">
        <v>99</v>
      </c>
    </row>
    <row r="112" spans="2:5" ht="14" thickBot="1" x14ac:dyDescent="0.35">
      <c r="B112" s="4" t="s">
        <v>55</v>
      </c>
      <c r="C112" s="5">
        <v>1252</v>
      </c>
      <c r="D112" s="5">
        <v>1065</v>
      </c>
      <c r="E112" s="6">
        <f>IF(C112&gt;0,(D112-C112)/C112,"-")</f>
        <v>-0.14936102236421725</v>
      </c>
    </row>
    <row r="113" spans="2:14" ht="14" thickBot="1" x14ac:dyDescent="0.35">
      <c r="B113" s="4" t="s">
        <v>56</v>
      </c>
      <c r="C113" s="5">
        <v>854</v>
      </c>
      <c r="D113" s="5">
        <v>828</v>
      </c>
      <c r="E113" s="6">
        <f t="shared" ref="E113:E114" si="9">IF(C113&gt;0,(D113-C113)/C113,"-")</f>
        <v>-3.0444964871194378E-2</v>
      </c>
    </row>
    <row r="114" spans="2:14" ht="14" thickBot="1" x14ac:dyDescent="0.35">
      <c r="B114" s="4" t="s">
        <v>57</v>
      </c>
      <c r="C114" s="5">
        <v>398</v>
      </c>
      <c r="D114" s="5">
        <v>237</v>
      </c>
      <c r="E114" s="6">
        <f t="shared" si="9"/>
        <v>-0.40452261306532661</v>
      </c>
    </row>
    <row r="126" spans="2:14" ht="26.25" customHeight="1" thickBot="1" x14ac:dyDescent="0.3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3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4" thickBot="1" x14ac:dyDescent="0.35">
      <c r="B128" s="4" t="s">
        <v>63</v>
      </c>
      <c r="C128" s="10">
        <v>9</v>
      </c>
      <c r="D128" s="10">
        <v>3</v>
      </c>
      <c r="E128" s="10">
        <v>3</v>
      </c>
      <c r="F128" s="10">
        <v>15</v>
      </c>
      <c r="G128" s="10">
        <v>9</v>
      </c>
      <c r="H128" s="10">
        <v>2</v>
      </c>
      <c r="I128" s="10">
        <v>6</v>
      </c>
      <c r="J128" s="10">
        <v>17</v>
      </c>
      <c r="K128" s="6">
        <f>IF(C128=0,"-",(G128-C128)/C128)</f>
        <v>0</v>
      </c>
      <c r="L128" s="6">
        <f t="shared" ref="L128:N133" si="10">IF(D128=0,"-",(H128-D128)/D128)</f>
        <v>-0.33333333333333331</v>
      </c>
      <c r="M128" s="6">
        <f t="shared" si="10"/>
        <v>1</v>
      </c>
      <c r="N128" s="6">
        <f t="shared" si="10"/>
        <v>0.13333333333333333</v>
      </c>
    </row>
    <row r="129" spans="2:14" ht="14" thickBot="1" x14ac:dyDescent="0.35">
      <c r="B129" s="4" t="s">
        <v>64</v>
      </c>
      <c r="C129" s="10">
        <v>6</v>
      </c>
      <c r="D129" s="10">
        <v>3</v>
      </c>
      <c r="E129" s="10">
        <v>0</v>
      </c>
      <c r="F129" s="10">
        <v>9</v>
      </c>
      <c r="G129" s="10">
        <v>8</v>
      </c>
      <c r="H129" s="10">
        <v>2</v>
      </c>
      <c r="I129" s="10">
        <v>0</v>
      </c>
      <c r="J129" s="10">
        <v>10</v>
      </c>
      <c r="K129" s="6">
        <f t="shared" ref="K129:K133" si="11">IF(C129=0,"-",(G129-C129)/C129)</f>
        <v>0.33333333333333331</v>
      </c>
      <c r="L129" s="6">
        <f t="shared" si="10"/>
        <v>-0.33333333333333331</v>
      </c>
      <c r="M129" s="6" t="str">
        <f t="shared" si="10"/>
        <v>-</v>
      </c>
      <c r="N129" s="6">
        <f t="shared" si="10"/>
        <v>0.1111111111111111</v>
      </c>
    </row>
    <row r="130" spans="2:14" ht="14" thickBot="1" x14ac:dyDescent="0.3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1</v>
      </c>
      <c r="H130" s="10">
        <v>0</v>
      </c>
      <c r="I130" s="10">
        <v>0</v>
      </c>
      <c r="J130" s="10">
        <v>1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4" thickBot="1" x14ac:dyDescent="0.35">
      <c r="B131" s="7" t="s">
        <v>66</v>
      </c>
      <c r="C131" s="10">
        <v>3</v>
      </c>
      <c r="D131" s="10">
        <v>0</v>
      </c>
      <c r="E131" s="10">
        <v>0</v>
      </c>
      <c r="F131" s="10">
        <v>3</v>
      </c>
      <c r="G131" s="10">
        <v>11</v>
      </c>
      <c r="H131" s="10">
        <v>0</v>
      </c>
      <c r="I131" s="10">
        <v>0</v>
      </c>
      <c r="J131" s="10">
        <v>11</v>
      </c>
      <c r="K131" s="6">
        <f t="shared" si="11"/>
        <v>2.6666666666666665</v>
      </c>
      <c r="L131" s="6" t="str">
        <f t="shared" si="10"/>
        <v>-</v>
      </c>
      <c r="M131" s="6" t="str">
        <f t="shared" si="10"/>
        <v>-</v>
      </c>
      <c r="N131" s="6">
        <f t="shared" si="10"/>
        <v>2.6666666666666665</v>
      </c>
    </row>
    <row r="132" spans="2:14" ht="14" thickBot="1" x14ac:dyDescent="0.35">
      <c r="B132" s="4" t="s">
        <v>67</v>
      </c>
      <c r="C132" s="10">
        <v>1</v>
      </c>
      <c r="D132" s="10">
        <v>0</v>
      </c>
      <c r="E132" s="10">
        <v>0</v>
      </c>
      <c r="F132" s="10">
        <v>1</v>
      </c>
      <c r="G132" s="10">
        <v>3</v>
      </c>
      <c r="H132" s="10">
        <v>0</v>
      </c>
      <c r="I132" s="10">
        <v>0</v>
      </c>
      <c r="J132" s="10">
        <v>3</v>
      </c>
      <c r="K132" s="6">
        <f t="shared" si="11"/>
        <v>2</v>
      </c>
      <c r="L132" s="6" t="str">
        <f t="shared" si="10"/>
        <v>-</v>
      </c>
      <c r="M132" s="6" t="str">
        <f t="shared" si="10"/>
        <v>-</v>
      </c>
      <c r="N132" s="6">
        <f t="shared" si="10"/>
        <v>2</v>
      </c>
    </row>
    <row r="133" spans="2:14" ht="14" thickBot="1" x14ac:dyDescent="0.35">
      <c r="B133" s="4" t="s">
        <v>68</v>
      </c>
      <c r="C133" s="10">
        <v>19</v>
      </c>
      <c r="D133" s="10">
        <v>6</v>
      </c>
      <c r="E133" s="10">
        <v>3</v>
      </c>
      <c r="F133" s="10">
        <v>28</v>
      </c>
      <c r="G133" s="10">
        <v>32</v>
      </c>
      <c r="H133" s="10">
        <v>4</v>
      </c>
      <c r="I133" s="10">
        <v>6</v>
      </c>
      <c r="J133" s="10">
        <v>42</v>
      </c>
      <c r="K133" s="6">
        <f t="shared" si="11"/>
        <v>0.68421052631578949</v>
      </c>
      <c r="L133" s="6">
        <f t="shared" si="10"/>
        <v>-0.33333333333333331</v>
      </c>
      <c r="M133" s="6">
        <f t="shared" si="10"/>
        <v>1</v>
      </c>
      <c r="N133" s="6">
        <f t="shared" si="10"/>
        <v>0.5</v>
      </c>
    </row>
    <row r="134" spans="2:14" ht="14" thickBot="1" x14ac:dyDescent="0.35">
      <c r="B134" s="4" t="s">
        <v>36</v>
      </c>
      <c r="C134" s="6">
        <f>IF(C128=0,"-",C128/(C128+C129))</f>
        <v>0.6</v>
      </c>
      <c r="D134" s="6">
        <f>IF(D128=0,"-",D128/(D128+D129))</f>
        <v>0.5</v>
      </c>
      <c r="E134" s="6">
        <f t="shared" ref="E134:J134" si="12">IF(E128=0,"-",E128/(E128+E129))</f>
        <v>1</v>
      </c>
      <c r="F134" s="6">
        <f t="shared" si="12"/>
        <v>0.625</v>
      </c>
      <c r="G134" s="6">
        <f t="shared" si="12"/>
        <v>0.52941176470588236</v>
      </c>
      <c r="H134" s="6">
        <f t="shared" si="12"/>
        <v>0.5</v>
      </c>
      <c r="I134" s="6">
        <f t="shared" si="12"/>
        <v>1</v>
      </c>
      <c r="J134" s="6">
        <f t="shared" si="12"/>
        <v>0.62962962962962965</v>
      </c>
      <c r="K134" s="6">
        <f>IF(OR(C134="-",G134="-"),"-",(G134-C134)/C134)</f>
        <v>-0.11764705882352937</v>
      </c>
      <c r="L134" s="6">
        <f t="shared" ref="L134:N135" si="13">IF(OR(D134="-",H134="-"),"-",(H134-D134)/D134)</f>
        <v>0</v>
      </c>
      <c r="M134" s="6">
        <f t="shared" si="13"/>
        <v>0</v>
      </c>
      <c r="N134" s="6">
        <f t="shared" si="13"/>
        <v>7.4074074074074406E-3</v>
      </c>
    </row>
    <row r="135" spans="2:14" ht="14" thickBot="1" x14ac:dyDescent="0.35">
      <c r="B135" s="4" t="s">
        <v>37</v>
      </c>
      <c r="C135" s="6">
        <f>IF(C131=0,"-",C131/(C130+C131))</f>
        <v>1</v>
      </c>
      <c r="D135" s="6" t="str">
        <f t="shared" ref="D135:J135" si="14">IF(D131=0,"-",D131/(D130+D131))</f>
        <v>-</v>
      </c>
      <c r="E135" s="6" t="str">
        <f t="shared" si="14"/>
        <v>-</v>
      </c>
      <c r="F135" s="6">
        <f t="shared" si="14"/>
        <v>1</v>
      </c>
      <c r="G135" s="6">
        <f t="shared" si="14"/>
        <v>0.91666666666666663</v>
      </c>
      <c r="H135" s="6" t="str">
        <f t="shared" si="14"/>
        <v>-</v>
      </c>
      <c r="I135" s="6" t="str">
        <f t="shared" si="14"/>
        <v>-</v>
      </c>
      <c r="J135" s="6">
        <f t="shared" si="14"/>
        <v>0.91666666666666663</v>
      </c>
      <c r="K135" s="6">
        <f>IF(OR(C135="-",G135="-"),"-",(G135-C135)/C135)</f>
        <v>-8.333333333333337E-2</v>
      </c>
      <c r="L135" s="6" t="str">
        <f t="shared" si="13"/>
        <v>-</v>
      </c>
      <c r="M135" s="6" t="str">
        <f t="shared" si="13"/>
        <v>-</v>
      </c>
      <c r="N135" s="6">
        <f t="shared" si="13"/>
        <v>-8.333333333333337E-2</v>
      </c>
    </row>
    <row r="136" spans="2:14" x14ac:dyDescent="0.3">
      <c r="C136" s="13"/>
    </row>
    <row r="137" spans="2:14" x14ac:dyDescent="0.3">
      <c r="C137" s="13"/>
      <c r="M137" s="14"/>
    </row>
    <row r="138" spans="2:14" x14ac:dyDescent="0.3">
      <c r="C138" s="13"/>
    </row>
    <row r="141" spans="2:14" ht="29.25" customHeight="1" thickBot="1" x14ac:dyDescent="0.3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3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4" thickBot="1" x14ac:dyDescent="0.35">
      <c r="B143" s="4" t="s">
        <v>71</v>
      </c>
      <c r="C143" s="10">
        <v>40</v>
      </c>
      <c r="D143" s="10">
        <v>0</v>
      </c>
      <c r="E143" s="10">
        <v>3</v>
      </c>
      <c r="F143" s="10">
        <v>43</v>
      </c>
      <c r="G143" s="10">
        <v>35</v>
      </c>
      <c r="H143" s="10">
        <v>0</v>
      </c>
      <c r="I143" s="10">
        <v>4</v>
      </c>
      <c r="J143" s="10">
        <v>39</v>
      </c>
      <c r="K143" s="6">
        <f>IF(C143=0,"-",(G143-C143)/C143)</f>
        <v>-0.125</v>
      </c>
      <c r="L143" s="6" t="str">
        <f t="shared" ref="L143:N147" si="15">IF(D143=0,"-",(H143-D143)/D143)</f>
        <v>-</v>
      </c>
      <c r="M143" s="6">
        <f t="shared" si="15"/>
        <v>0.33333333333333331</v>
      </c>
      <c r="N143" s="6">
        <f t="shared" si="15"/>
        <v>-9.3023255813953487E-2</v>
      </c>
    </row>
    <row r="144" spans="2:14" ht="14" thickBot="1" x14ac:dyDescent="0.35">
      <c r="B144" s="4" t="s">
        <v>72</v>
      </c>
      <c r="C144" s="10">
        <v>14</v>
      </c>
      <c r="D144" s="10">
        <v>0</v>
      </c>
      <c r="E144" s="10">
        <v>3</v>
      </c>
      <c r="F144" s="10">
        <v>17</v>
      </c>
      <c r="G144" s="10">
        <v>24</v>
      </c>
      <c r="H144" s="10">
        <v>0</v>
      </c>
      <c r="I144" s="10">
        <v>5</v>
      </c>
      <c r="J144" s="10">
        <v>29</v>
      </c>
      <c r="K144" s="6">
        <f t="shared" ref="K144:K147" si="16">IF(C144=0,"-",(G144-C144)/C144)</f>
        <v>0.7142857142857143</v>
      </c>
      <c r="L144" s="6" t="str">
        <f t="shared" si="15"/>
        <v>-</v>
      </c>
      <c r="M144" s="6">
        <f t="shared" si="15"/>
        <v>0.66666666666666663</v>
      </c>
      <c r="N144" s="6">
        <f t="shared" si="15"/>
        <v>0.70588235294117652</v>
      </c>
    </row>
    <row r="145" spans="2:14" ht="14" thickBot="1" x14ac:dyDescent="0.35">
      <c r="B145" s="4" t="s">
        <v>73</v>
      </c>
      <c r="C145" s="10">
        <v>233</v>
      </c>
      <c r="D145" s="10">
        <v>0</v>
      </c>
      <c r="E145" s="10">
        <v>13</v>
      </c>
      <c r="F145" s="10">
        <v>246</v>
      </c>
      <c r="G145" s="10">
        <v>250</v>
      </c>
      <c r="H145" s="10">
        <v>0</v>
      </c>
      <c r="I145" s="10">
        <v>15</v>
      </c>
      <c r="J145" s="10">
        <v>265</v>
      </c>
      <c r="K145" s="6">
        <f t="shared" si="16"/>
        <v>7.2961373390557943E-2</v>
      </c>
      <c r="L145" s="6" t="str">
        <f t="shared" si="15"/>
        <v>-</v>
      </c>
      <c r="M145" s="6">
        <f t="shared" si="15"/>
        <v>0.15384615384615385</v>
      </c>
      <c r="N145" s="6">
        <f t="shared" si="15"/>
        <v>7.7235772357723581E-2</v>
      </c>
    </row>
    <row r="146" spans="2:14" ht="14" thickBot="1" x14ac:dyDescent="0.35">
      <c r="B146" s="4" t="s">
        <v>74</v>
      </c>
      <c r="C146" s="10">
        <v>79</v>
      </c>
      <c r="D146" s="10">
        <v>0</v>
      </c>
      <c r="E146" s="10">
        <v>17</v>
      </c>
      <c r="F146" s="10">
        <v>96</v>
      </c>
      <c r="G146" s="10">
        <v>60</v>
      </c>
      <c r="H146" s="10">
        <v>0</v>
      </c>
      <c r="I146" s="10">
        <v>10</v>
      </c>
      <c r="J146" s="10">
        <v>70</v>
      </c>
      <c r="K146" s="6">
        <f t="shared" si="16"/>
        <v>-0.24050632911392406</v>
      </c>
      <c r="L146" s="6" t="str">
        <f t="shared" si="15"/>
        <v>-</v>
      </c>
      <c r="M146" s="6">
        <f t="shared" si="15"/>
        <v>-0.41176470588235292</v>
      </c>
      <c r="N146" s="6">
        <f t="shared" si="15"/>
        <v>-0.27083333333333331</v>
      </c>
    </row>
    <row r="147" spans="2:14" ht="14" thickBot="1" x14ac:dyDescent="0.35">
      <c r="B147" s="4" t="s">
        <v>75</v>
      </c>
      <c r="C147" s="10">
        <v>5</v>
      </c>
      <c r="D147" s="10">
        <v>0</v>
      </c>
      <c r="E147" s="10">
        <v>1</v>
      </c>
      <c r="F147" s="10">
        <v>6</v>
      </c>
      <c r="G147" s="10">
        <v>4</v>
      </c>
      <c r="H147" s="10">
        <v>0</v>
      </c>
      <c r="I147" s="10">
        <v>0</v>
      </c>
      <c r="J147" s="10">
        <v>4</v>
      </c>
      <c r="K147" s="6">
        <f t="shared" si="16"/>
        <v>-0.2</v>
      </c>
      <c r="L147" s="6" t="str">
        <f t="shared" si="15"/>
        <v>-</v>
      </c>
      <c r="M147" s="6">
        <f t="shared" si="15"/>
        <v>-1</v>
      </c>
      <c r="N147" s="6">
        <f t="shared" si="15"/>
        <v>-0.33333333333333331</v>
      </c>
    </row>
    <row r="148" spans="2:14" ht="14" thickBot="1" x14ac:dyDescent="0.35">
      <c r="B148" s="7" t="s">
        <v>68</v>
      </c>
      <c r="C148" s="10">
        <v>371</v>
      </c>
      <c r="D148" s="10">
        <v>0</v>
      </c>
      <c r="E148" s="10">
        <v>37</v>
      </c>
      <c r="F148" s="10">
        <v>408</v>
      </c>
      <c r="G148" s="10">
        <v>373</v>
      </c>
      <c r="H148" s="10">
        <v>0</v>
      </c>
      <c r="I148" s="10">
        <v>34</v>
      </c>
      <c r="J148" s="10">
        <v>407</v>
      </c>
      <c r="K148" s="6">
        <f t="shared" ref="K148" si="17">IF(C148=0,"-",(G148-C148)/C148)</f>
        <v>5.3908355795148251E-3</v>
      </c>
      <c r="L148" s="6" t="str">
        <f t="shared" ref="L148" si="18">IF(D148=0,"-",(H148-D148)/D148)</f>
        <v>-</v>
      </c>
      <c r="M148" s="6">
        <f t="shared" ref="M148" si="19">IF(E148=0,"-",(I148-E148)/E148)</f>
        <v>-8.1081081081081086E-2</v>
      </c>
      <c r="N148" s="6">
        <f t="shared" ref="N148" si="20">IF(F148=0,"-",(J148-F148)/F148)</f>
        <v>-2.4509803921568627E-3</v>
      </c>
    </row>
    <row r="149" spans="2:14" ht="27.5" thickBot="1" x14ac:dyDescent="0.35">
      <c r="B149" s="7" t="s">
        <v>76</v>
      </c>
      <c r="C149" s="6">
        <f t="shared" ref="C149:J150" si="21">IF(C143=0,"-",(C143/(C143+C145)))</f>
        <v>0.14652014652014653</v>
      </c>
      <c r="D149" s="6" t="str">
        <f t="shared" si="21"/>
        <v>-</v>
      </c>
      <c r="E149" s="6">
        <f t="shared" si="21"/>
        <v>0.1875</v>
      </c>
      <c r="F149" s="6">
        <f t="shared" si="21"/>
        <v>0.14878892733564014</v>
      </c>
      <c r="G149" s="6">
        <f t="shared" si="21"/>
        <v>0.12280701754385964</v>
      </c>
      <c r="H149" s="6" t="str">
        <f t="shared" si="21"/>
        <v>-</v>
      </c>
      <c r="I149" s="6">
        <f t="shared" si="21"/>
        <v>0.21052631578947367</v>
      </c>
      <c r="J149" s="6">
        <f t="shared" si="21"/>
        <v>0.12828947368421054</v>
      </c>
      <c r="K149" s="6">
        <f>IF(OR(C149="-",G149="-"),"-",(G149-C149)/C149)</f>
        <v>-0.16184210526315798</v>
      </c>
      <c r="L149" s="6" t="str">
        <f t="shared" ref="L149:N150" si="22">IF(OR(D149="-",H149="-"),"-",(H149-D149)/D149)</f>
        <v>-</v>
      </c>
      <c r="M149" s="6">
        <f t="shared" si="22"/>
        <v>0.12280701754385959</v>
      </c>
      <c r="N149" s="6">
        <f t="shared" si="22"/>
        <v>-0.13777539779681758</v>
      </c>
    </row>
    <row r="150" spans="2:14" ht="27.5" thickBot="1" x14ac:dyDescent="0.35">
      <c r="B150" s="7" t="s">
        <v>77</v>
      </c>
      <c r="C150" s="6">
        <f t="shared" si="21"/>
        <v>0.15053763440860216</v>
      </c>
      <c r="D150" s="6" t="str">
        <f t="shared" si="21"/>
        <v>-</v>
      </c>
      <c r="E150" s="6">
        <f t="shared" si="21"/>
        <v>0.15</v>
      </c>
      <c r="F150" s="6">
        <f t="shared" si="21"/>
        <v>0.15044247787610621</v>
      </c>
      <c r="G150" s="6">
        <f t="shared" si="21"/>
        <v>0.2857142857142857</v>
      </c>
      <c r="H150" s="6" t="str">
        <f t="shared" si="21"/>
        <v>-</v>
      </c>
      <c r="I150" s="6">
        <f t="shared" si="21"/>
        <v>0.33333333333333331</v>
      </c>
      <c r="J150" s="6">
        <f t="shared" si="21"/>
        <v>0.29292929292929293</v>
      </c>
      <c r="K150" s="6">
        <f>IF(OR(C150="-",G150="-"),"-",(G150-C150)/C150)</f>
        <v>0.89795918367346916</v>
      </c>
      <c r="L150" s="6" t="str">
        <f t="shared" si="22"/>
        <v>-</v>
      </c>
      <c r="M150" s="6">
        <f t="shared" si="22"/>
        <v>1.2222222222222221</v>
      </c>
      <c r="N150" s="6">
        <f t="shared" si="22"/>
        <v>0.94711824123588817</v>
      </c>
    </row>
    <row r="151" spans="2:14" x14ac:dyDescent="0.3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x14ac:dyDescent="0.3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x14ac:dyDescent="0.3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35">
      <c r="B156" s="7"/>
      <c r="C156" s="8" t="s">
        <v>103</v>
      </c>
      <c r="D156" s="8" t="s">
        <v>104</v>
      </c>
      <c r="E156" s="8" t="s">
        <v>99</v>
      </c>
    </row>
    <row r="157" spans="2:14" ht="14" thickBot="1" x14ac:dyDescent="0.35">
      <c r="B157" s="4" t="s">
        <v>94</v>
      </c>
      <c r="C157" s="19">
        <v>312</v>
      </c>
      <c r="D157" s="19">
        <v>310</v>
      </c>
      <c r="E157" s="18">
        <f>IF(C157=0,"-",(D157-C157)/C157)</f>
        <v>-6.41025641025641E-3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4" thickBot="1" x14ac:dyDescent="0.35">
      <c r="B158" s="4" t="s">
        <v>95</v>
      </c>
      <c r="C158" s="19">
        <v>41</v>
      </c>
      <c r="D158" s="19">
        <v>46</v>
      </c>
      <c r="E158" s="18">
        <f t="shared" ref="E158:E159" si="23">IF(C158=0,"-",(D158-C158)/C158)</f>
        <v>0.12195121951219512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4" thickBot="1" x14ac:dyDescent="0.35">
      <c r="B159" s="4" t="s">
        <v>96</v>
      </c>
      <c r="C159" s="19">
        <v>13</v>
      </c>
      <c r="D159" s="19">
        <v>13</v>
      </c>
      <c r="E159" s="18">
        <f t="shared" si="23"/>
        <v>0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4" thickBot="1" x14ac:dyDescent="0.35">
      <c r="B160" s="4" t="s">
        <v>97</v>
      </c>
      <c r="C160" s="18">
        <f>IF(C157=0,"-",C157/(C157+C158+C159))</f>
        <v>0.85245901639344257</v>
      </c>
      <c r="D160" s="18">
        <f>IF(D157=0,"-",D157/(D157+D158+D159))</f>
        <v>0.84010840108401086</v>
      </c>
      <c r="E160" s="18">
        <f>IF(OR(C160="-",D160="-"),"-",(D160-C160)/C160)</f>
        <v>-1.4488221805294894E-2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x14ac:dyDescent="0.3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x14ac:dyDescent="0.3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x14ac:dyDescent="0.3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35">
      <c r="C165" s="8" t="s">
        <v>103</v>
      </c>
      <c r="D165" s="8" t="s">
        <v>104</v>
      </c>
      <c r="E165" s="8" t="s">
        <v>99</v>
      </c>
    </row>
    <row r="166" spans="2:14" ht="20.149999999999999" customHeight="1" thickBot="1" x14ac:dyDescent="0.35">
      <c r="B166" s="4" t="s">
        <v>38</v>
      </c>
      <c r="C166" s="5">
        <v>24</v>
      </c>
      <c r="D166" s="5">
        <v>27</v>
      </c>
      <c r="E166" s="6">
        <f>IF(C166=0,"-",(D166-C166)/C166)</f>
        <v>0.125</v>
      </c>
    </row>
    <row r="167" spans="2:14" ht="20.149999999999999" customHeight="1" thickBot="1" x14ac:dyDescent="0.35">
      <c r="B167" s="4" t="s">
        <v>41</v>
      </c>
      <c r="C167" s="5">
        <v>7</v>
      </c>
      <c r="D167" s="5">
        <v>12</v>
      </c>
      <c r="E167" s="6">
        <f t="shared" ref="E167:E168" si="24">IF(C167=0,"-",(D167-C167)/C167)</f>
        <v>0.7142857142857143</v>
      </c>
    </row>
    <row r="168" spans="2:14" ht="20.149999999999999" customHeight="1" thickBot="1" x14ac:dyDescent="0.35">
      <c r="B168" s="4" t="s">
        <v>42</v>
      </c>
      <c r="C168" s="5">
        <v>8</v>
      </c>
      <c r="D168" s="5">
        <v>5</v>
      </c>
      <c r="E168" s="6">
        <f t="shared" si="24"/>
        <v>-0.375</v>
      </c>
    </row>
    <row r="169" spans="2:14" ht="20.149999999999999" customHeight="1" thickBot="1" x14ac:dyDescent="0.35">
      <c r="B169" s="4" t="s">
        <v>98</v>
      </c>
      <c r="C169" s="6">
        <f>IF(C166=0,"-",(C167+C168)/C166)</f>
        <v>0.625</v>
      </c>
      <c r="D169" s="6">
        <f>IF(D166=0,"-",(D167+D168)/D166)</f>
        <v>0.62962962962962965</v>
      </c>
      <c r="E169" s="6">
        <f t="shared" ref="E169:E171" si="25">IF(OR(C169="-",D169="-"),"-",(D169-C169)/C169)</f>
        <v>7.4074074074074406E-3</v>
      </c>
    </row>
    <row r="170" spans="2:14" ht="20.149999999999999" customHeight="1" thickBot="1" x14ac:dyDescent="0.35">
      <c r="B170" s="4" t="s">
        <v>39</v>
      </c>
      <c r="C170" s="6">
        <v>0.53846153846153844</v>
      </c>
      <c r="D170" s="6">
        <v>0.66666666666666663</v>
      </c>
      <c r="E170" s="6">
        <f t="shared" si="25"/>
        <v>0.23809523809523808</v>
      </c>
    </row>
    <row r="171" spans="2:14" ht="20.149999999999999" customHeight="1" thickBot="1" x14ac:dyDescent="0.35">
      <c r="B171" s="4" t="s">
        <v>40</v>
      </c>
      <c r="C171" s="6">
        <v>0.72727272727272729</v>
      </c>
      <c r="D171" s="6">
        <v>0.55555555555555558</v>
      </c>
      <c r="E171" s="6">
        <f t="shared" si="25"/>
        <v>-0.2361111111111111</v>
      </c>
    </row>
    <row r="172" spans="2:14" ht="20.149999999999999" customHeight="1" x14ac:dyDescent="0.3">
      <c r="B172" s="7"/>
      <c r="C172" s="18"/>
      <c r="D172" s="18"/>
      <c r="E172" s="18"/>
    </row>
    <row r="177" spans="2:8" ht="42.75" customHeight="1" thickBot="1" x14ac:dyDescent="0.35">
      <c r="C177" s="8" t="s">
        <v>103</v>
      </c>
      <c r="D177" s="8" t="s">
        <v>104</v>
      </c>
      <c r="E177" s="8" t="s">
        <v>99</v>
      </c>
    </row>
    <row r="178" spans="2:8" ht="14" thickBot="1" x14ac:dyDescent="0.35">
      <c r="B178" s="15" t="s">
        <v>81</v>
      </c>
      <c r="C178" s="5">
        <v>34</v>
      </c>
      <c r="D178" s="5">
        <v>42</v>
      </c>
      <c r="E178" s="6">
        <f>IF(C178=0,"-",(D178-C178)/C178)</f>
        <v>0.23529411764705882</v>
      </c>
      <c r="H178" s="13"/>
    </row>
    <row r="179" spans="2:8" ht="14" thickBot="1" x14ac:dyDescent="0.35">
      <c r="B179" s="4" t="s">
        <v>43</v>
      </c>
      <c r="C179" s="5">
        <v>25</v>
      </c>
      <c r="D179" s="5">
        <v>28</v>
      </c>
      <c r="E179" s="6">
        <f t="shared" ref="E179:E185" si="26">IF(C179=0,"-",(D179-C179)/C179)</f>
        <v>0.12</v>
      </c>
      <c r="H179" s="13"/>
    </row>
    <row r="180" spans="2:8" ht="14" thickBot="1" x14ac:dyDescent="0.35">
      <c r="B180" s="4" t="s">
        <v>47</v>
      </c>
      <c r="C180" s="5">
        <v>4</v>
      </c>
      <c r="D180" s="5">
        <v>10</v>
      </c>
      <c r="E180" s="6">
        <f t="shared" si="26"/>
        <v>1.5</v>
      </c>
      <c r="H180" s="13"/>
    </row>
    <row r="181" spans="2:8" ht="14" thickBot="1" x14ac:dyDescent="0.35">
      <c r="B181" s="4" t="s">
        <v>78</v>
      </c>
      <c r="C181" s="5">
        <v>5</v>
      </c>
      <c r="D181" s="5">
        <v>4</v>
      </c>
      <c r="E181" s="6">
        <f t="shared" si="26"/>
        <v>-0.2</v>
      </c>
      <c r="H181" s="13"/>
    </row>
    <row r="182" spans="2:8" ht="14" thickBot="1" x14ac:dyDescent="0.35">
      <c r="B182" s="15" t="s">
        <v>79</v>
      </c>
      <c r="C182" s="5">
        <v>443</v>
      </c>
      <c r="D182" s="5">
        <v>463</v>
      </c>
      <c r="E182" s="6">
        <f t="shared" si="26"/>
        <v>4.5146726862302484E-2</v>
      </c>
      <c r="H182" s="13"/>
    </row>
    <row r="183" spans="2:8" ht="14" thickBot="1" x14ac:dyDescent="0.35">
      <c r="B183" s="4" t="s">
        <v>47</v>
      </c>
      <c r="C183" s="5">
        <v>399</v>
      </c>
      <c r="D183" s="5">
        <v>429</v>
      </c>
      <c r="E183" s="6">
        <f t="shared" si="26"/>
        <v>7.5187969924812026E-2</v>
      </c>
      <c r="H183" s="13"/>
    </row>
    <row r="184" spans="2:8" ht="14" thickBot="1" x14ac:dyDescent="0.3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4" thickBot="1" x14ac:dyDescent="0.35">
      <c r="B185" s="4" t="s">
        <v>80</v>
      </c>
      <c r="C185" s="5">
        <v>44</v>
      </c>
      <c r="D185" s="5">
        <v>34</v>
      </c>
      <c r="E185" s="6">
        <f t="shared" si="26"/>
        <v>-0.22727272727272727</v>
      </c>
      <c r="H185" s="13"/>
    </row>
    <row r="196" spans="2:5" ht="42.75" customHeight="1" thickBot="1" x14ac:dyDescent="0.35">
      <c r="C196" s="8" t="s">
        <v>103</v>
      </c>
      <c r="D196" s="8" t="s">
        <v>104</v>
      </c>
      <c r="E196" s="8" t="s">
        <v>99</v>
      </c>
    </row>
    <row r="197" spans="2:5" ht="14" thickBot="1" x14ac:dyDescent="0.35">
      <c r="B197" s="4" t="s">
        <v>82</v>
      </c>
      <c r="C197" s="5">
        <v>5</v>
      </c>
      <c r="D197" s="5">
        <v>9</v>
      </c>
      <c r="E197" s="6">
        <f t="shared" ref="E197:E200" si="27">IF(C197=0,"-",(D197-C197)/C197)</f>
        <v>0.8</v>
      </c>
    </row>
    <row r="198" spans="2:5" ht="14" thickBot="1" x14ac:dyDescent="0.35">
      <c r="B198" s="4" t="s">
        <v>83</v>
      </c>
      <c r="C198" s="5">
        <v>0</v>
      </c>
      <c r="D198" s="5">
        <v>2</v>
      </c>
      <c r="E198" s="6" t="str">
        <f t="shared" si="27"/>
        <v>-</v>
      </c>
    </row>
    <row r="199" spans="2:5" ht="14" thickBot="1" x14ac:dyDescent="0.35">
      <c r="B199" s="4" t="s">
        <v>84</v>
      </c>
      <c r="C199" s="5">
        <v>5</v>
      </c>
      <c r="D199" s="5">
        <v>11</v>
      </c>
      <c r="E199" s="6">
        <f t="shared" si="27"/>
        <v>1.2</v>
      </c>
    </row>
    <row r="200" spans="2:5" ht="14" thickBot="1" x14ac:dyDescent="0.35">
      <c r="B200" s="4" t="s">
        <v>85</v>
      </c>
      <c r="C200" s="5">
        <v>3</v>
      </c>
      <c r="D200" s="5">
        <v>9</v>
      </c>
      <c r="E200" s="6">
        <f t="shared" si="27"/>
        <v>2</v>
      </c>
    </row>
    <row r="201" spans="2:5" x14ac:dyDescent="0.3">
      <c r="B201" s="7"/>
      <c r="C201" s="19"/>
      <c r="D201" s="19"/>
      <c r="E201" s="18"/>
    </row>
    <row r="206" spans="2:5" ht="42.75" customHeight="1" thickBot="1" x14ac:dyDescent="0.35">
      <c r="C206" s="8" t="s">
        <v>103</v>
      </c>
      <c r="D206" s="8" t="s">
        <v>104</v>
      </c>
      <c r="E206" s="8" t="s">
        <v>99</v>
      </c>
    </row>
    <row r="207" spans="2:5" ht="20.149999999999999" customHeight="1" thickBot="1" x14ac:dyDescent="0.3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49999999999999" customHeight="1" thickBot="1" x14ac:dyDescent="0.35">
      <c r="B208" s="17" t="s">
        <v>89</v>
      </c>
      <c r="C208" s="5">
        <v>5</v>
      </c>
      <c r="D208" s="5">
        <v>9</v>
      </c>
      <c r="E208" s="6">
        <f t="shared" si="28"/>
        <v>0.8</v>
      </c>
    </row>
    <row r="209" spans="2:5" ht="20.149999999999999" customHeight="1" thickBot="1" x14ac:dyDescent="0.35">
      <c r="B209" s="17" t="s">
        <v>86</v>
      </c>
      <c r="C209" s="5">
        <v>2</v>
      </c>
      <c r="D209" s="5">
        <v>7</v>
      </c>
      <c r="E209" s="6">
        <f t="shared" si="28"/>
        <v>2.5</v>
      </c>
    </row>
    <row r="210" spans="2:5" ht="20.149999999999999" customHeight="1" thickBot="1" x14ac:dyDescent="0.35">
      <c r="B210" s="17" t="s">
        <v>87</v>
      </c>
      <c r="C210" s="5">
        <v>3</v>
      </c>
      <c r="D210" s="5">
        <v>2</v>
      </c>
      <c r="E210" s="6">
        <f t="shared" si="28"/>
        <v>-0.33333333333333331</v>
      </c>
    </row>
    <row r="211" spans="2:5" ht="20.149999999999999" customHeight="1" thickBot="1" x14ac:dyDescent="0.35">
      <c r="B211" s="17" t="s">
        <v>90</v>
      </c>
      <c r="C211" s="5"/>
      <c r="D211" s="5"/>
      <c r="E211" s="6"/>
    </row>
    <row r="212" spans="2:5" ht="20.149999999999999" customHeight="1" thickBot="1" x14ac:dyDescent="0.35">
      <c r="B212" s="17" t="s">
        <v>89</v>
      </c>
      <c r="C212" s="5">
        <v>0</v>
      </c>
      <c r="D212" s="5">
        <v>2</v>
      </c>
      <c r="E212" s="6" t="str">
        <f>IF(C212=0,"-",(D212-C212)/C212)</f>
        <v>-</v>
      </c>
    </row>
    <row r="213" spans="2:5" ht="14" thickBot="1" x14ac:dyDescent="0.3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4" thickBot="1" x14ac:dyDescent="0.35">
      <c r="B214" s="17" t="s">
        <v>87</v>
      </c>
      <c r="C214" s="5">
        <v>0</v>
      </c>
      <c r="D214" s="5">
        <v>2</v>
      </c>
      <c r="E214" s="6" t="str">
        <f t="shared" si="29"/>
        <v>-</v>
      </c>
    </row>
    <row r="215" spans="2:5" x14ac:dyDescent="0.3">
      <c r="B215" s="21"/>
      <c r="C215" s="19"/>
      <c r="D215" s="19"/>
      <c r="E215" s="18"/>
    </row>
    <row r="220" spans="2:5" ht="42.75" customHeight="1" thickBot="1" x14ac:dyDescent="0.35">
      <c r="C220" s="8" t="s">
        <v>103</v>
      </c>
      <c r="D220" s="8" t="s">
        <v>104</v>
      </c>
      <c r="E220" s="8" t="s">
        <v>99</v>
      </c>
    </row>
    <row r="221" spans="2:5" ht="14" thickBot="1" x14ac:dyDescent="0.35">
      <c r="B221" s="16" t="s">
        <v>91</v>
      </c>
      <c r="C221" s="5">
        <v>8</v>
      </c>
      <c r="D221" s="5">
        <v>10</v>
      </c>
      <c r="E221" s="6">
        <f t="shared" ref="E221:E223" si="30">IF(C221=0,"-",(D221-C221)/C221)</f>
        <v>0.25</v>
      </c>
    </row>
    <row r="222" spans="2:5" ht="14" thickBot="1" x14ac:dyDescent="0.35">
      <c r="B222" s="16" t="s">
        <v>92</v>
      </c>
      <c r="C222" s="5">
        <v>5</v>
      </c>
      <c r="D222" s="5">
        <v>13</v>
      </c>
      <c r="E222" s="6">
        <f t="shared" si="30"/>
        <v>1.6</v>
      </c>
    </row>
    <row r="223" spans="2:5" ht="14" thickBot="1" x14ac:dyDescent="0.35">
      <c r="B223" s="16" t="s">
        <v>93</v>
      </c>
      <c r="C223" s="5">
        <v>30</v>
      </c>
      <c r="D223" s="5">
        <v>30</v>
      </c>
      <c r="E223" s="6">
        <f t="shared" si="30"/>
        <v>0</v>
      </c>
    </row>
    <row r="224" spans="2:5" ht="14" thickBot="1" x14ac:dyDescent="0.35">
      <c r="C224" s="5"/>
      <c r="D224" s="5"/>
      <c r="E224" s="6"/>
    </row>
    <row r="225" spans="3:5" ht="14" thickBot="1" x14ac:dyDescent="0.35">
      <c r="C225" s="5"/>
      <c r="D225" s="5"/>
      <c r="E225" s="6"/>
    </row>
    <row r="226" spans="3:5" ht="14" thickBot="1" x14ac:dyDescent="0.35">
      <c r="C226" s="5"/>
      <c r="D226" s="5"/>
      <c r="E226" s="6"/>
    </row>
    <row r="227" spans="3:5" ht="14" thickBot="1" x14ac:dyDescent="0.35">
      <c r="C227" s="5"/>
      <c r="D227" s="5"/>
      <c r="E227" s="6"/>
    </row>
    <row r="228" spans="3:5" ht="14" thickBot="1" x14ac:dyDescent="0.3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28"/>
  <sheetViews>
    <sheetView workbookViewId="0"/>
  </sheetViews>
  <sheetFormatPr baseColWidth="10" defaultRowHeight="13.5" x14ac:dyDescent="0.3"/>
  <cols>
    <col min="2" max="2" width="56.84375" bestFit="1" customWidth="1"/>
    <col min="3" max="4" width="12.4609375" customWidth="1"/>
    <col min="5" max="5" width="12.765625" customWidth="1"/>
    <col min="6" max="6" width="8.765625" bestFit="1" customWidth="1"/>
    <col min="7" max="7" width="11.61328125" customWidth="1"/>
    <col min="8" max="8" width="12.15234375" customWidth="1"/>
    <col min="9" max="9" width="12.765625" customWidth="1"/>
    <col min="10" max="10" width="8.765625" bestFit="1" customWidth="1"/>
    <col min="11" max="11" width="11.61328125" bestFit="1" customWidth="1"/>
    <col min="12" max="12" width="12" bestFit="1" customWidth="1"/>
    <col min="13" max="13" width="12.765625" customWidth="1"/>
    <col min="14" max="14" width="9.61328125" bestFit="1" customWidth="1"/>
  </cols>
  <sheetData>
    <row r="1" spans="1:5" ht="14" thickBot="1" x14ac:dyDescent="0.35">
      <c r="A1" s="5"/>
      <c r="B1" s="5"/>
    </row>
    <row r="2" spans="1:5" ht="14" thickBot="1" x14ac:dyDescent="0.35">
      <c r="A2" s="5"/>
      <c r="B2" s="5"/>
    </row>
    <row r="3" spans="1:5" ht="14" thickBot="1" x14ac:dyDescent="0.35">
      <c r="A3" s="5"/>
      <c r="B3" s="5"/>
    </row>
    <row r="11" spans="1:5" ht="27" customHeight="1" x14ac:dyDescent="0.3">
      <c r="B11" s="20" t="str">
        <f>Portada!B9</f>
        <v>4º Trimestre 2025</v>
      </c>
    </row>
    <row r="13" spans="1:5" ht="42.75" customHeight="1" thickBot="1" x14ac:dyDescent="0.35">
      <c r="C13" s="8" t="s">
        <v>103</v>
      </c>
      <c r="D13" s="8" t="s">
        <v>104</v>
      </c>
      <c r="E13" s="8" t="s">
        <v>99</v>
      </c>
    </row>
    <row r="14" spans="1:5" ht="20.149999999999999" customHeight="1" thickBot="1" x14ac:dyDescent="0.35">
      <c r="B14" s="4" t="s">
        <v>22</v>
      </c>
      <c r="C14" s="5">
        <v>1919</v>
      </c>
      <c r="D14" s="5">
        <v>1934</v>
      </c>
      <c r="E14" s="6">
        <f>IF(C14&gt;0,(D14-C14)/C14)</f>
        <v>7.816571130797291E-3</v>
      </c>
    </row>
    <row r="15" spans="1:5" ht="20.149999999999999" customHeight="1" thickBot="1" x14ac:dyDescent="0.35">
      <c r="B15" s="4" t="s">
        <v>17</v>
      </c>
      <c r="C15" s="5">
        <v>1729</v>
      </c>
      <c r="D15" s="5">
        <v>1775</v>
      </c>
      <c r="E15" s="6">
        <f t="shared" ref="E15:E25" si="0">IF(C15&gt;0,(D15-C15)/C15)</f>
        <v>2.6604973973395025E-2</v>
      </c>
    </row>
    <row r="16" spans="1:5" ht="20.149999999999999" customHeight="1" thickBot="1" x14ac:dyDescent="0.35">
      <c r="B16" s="4" t="s">
        <v>18</v>
      </c>
      <c r="C16" s="5">
        <v>1058</v>
      </c>
      <c r="D16" s="5">
        <v>1208</v>
      </c>
      <c r="E16" s="6">
        <f t="shared" si="0"/>
        <v>0.14177693761814744</v>
      </c>
    </row>
    <row r="17" spans="2:5" ht="20.149999999999999" customHeight="1" thickBot="1" x14ac:dyDescent="0.35">
      <c r="B17" s="4" t="s">
        <v>19</v>
      </c>
      <c r="C17" s="5">
        <v>671</v>
      </c>
      <c r="D17" s="5">
        <v>567</v>
      </c>
      <c r="E17" s="6">
        <f t="shared" si="0"/>
        <v>-0.15499254843517138</v>
      </c>
    </row>
    <row r="18" spans="2:5" ht="20.149999999999999" customHeight="1" thickBot="1" x14ac:dyDescent="0.35">
      <c r="B18" s="4" t="s">
        <v>100</v>
      </c>
      <c r="C18" s="5">
        <v>1</v>
      </c>
      <c r="D18" s="5">
        <v>1</v>
      </c>
      <c r="E18" s="6">
        <f>IF(C18=0,"-",(D18-C18)/C18)</f>
        <v>0</v>
      </c>
    </row>
    <row r="19" spans="2:5" ht="20.149999999999999" customHeight="1" thickBot="1" x14ac:dyDescent="0.35">
      <c r="B19" s="4" t="s">
        <v>101</v>
      </c>
      <c r="C19" s="5">
        <v>3</v>
      </c>
      <c r="D19" s="5">
        <v>0</v>
      </c>
      <c r="E19" s="6">
        <f>IF(C19=0,"-",(D19-C19)/C19)</f>
        <v>-1</v>
      </c>
    </row>
    <row r="20" spans="2:5" ht="20.149999999999999" customHeight="1" thickBot="1" x14ac:dyDescent="0.35">
      <c r="B20" s="4" t="s">
        <v>20</v>
      </c>
      <c r="C20" s="6">
        <f>C17/C15</f>
        <v>0.38808559861191438</v>
      </c>
      <c r="D20" s="6">
        <f>D17/D15</f>
        <v>0.31943661971830983</v>
      </c>
      <c r="E20" s="6">
        <f t="shared" si="0"/>
        <v>-0.17689133309544303</v>
      </c>
    </row>
    <row r="21" spans="2:5" ht="30" customHeight="1" thickBot="1" x14ac:dyDescent="0.35">
      <c r="B21" s="4" t="s">
        <v>23</v>
      </c>
      <c r="C21" s="5">
        <v>133</v>
      </c>
      <c r="D21" s="5">
        <v>114</v>
      </c>
      <c r="E21" s="6">
        <f t="shared" si="0"/>
        <v>-0.14285714285714285</v>
      </c>
    </row>
    <row r="22" spans="2:5" ht="20.149999999999999" customHeight="1" thickBot="1" x14ac:dyDescent="0.35">
      <c r="B22" s="4" t="s">
        <v>24</v>
      </c>
      <c r="C22" s="5">
        <v>79</v>
      </c>
      <c r="D22" s="5">
        <v>74</v>
      </c>
      <c r="E22" s="6">
        <f t="shared" si="0"/>
        <v>-6.3291139240506333E-2</v>
      </c>
    </row>
    <row r="23" spans="2:5" ht="20.149999999999999" customHeight="1" thickBot="1" x14ac:dyDescent="0.35">
      <c r="B23" s="4" t="s">
        <v>25</v>
      </c>
      <c r="C23" s="5">
        <v>54</v>
      </c>
      <c r="D23" s="5">
        <v>40</v>
      </c>
      <c r="E23" s="6">
        <f t="shared" si="0"/>
        <v>-0.25925925925925924</v>
      </c>
    </row>
    <row r="24" spans="2:5" ht="20.149999999999999" customHeight="1" thickBot="1" x14ac:dyDescent="0.35">
      <c r="B24" s="4" t="s">
        <v>21</v>
      </c>
      <c r="C24" s="6">
        <f>C23/C21</f>
        <v>0.40601503759398494</v>
      </c>
      <c r="D24" s="6">
        <f t="shared" ref="D24" si="1">D23/D21</f>
        <v>0.35087719298245612</v>
      </c>
      <c r="E24" s="6">
        <f t="shared" si="0"/>
        <v>-0.13580246913580246</v>
      </c>
    </row>
    <row r="25" spans="2:5" ht="20.149999999999999" customHeight="1" thickBot="1" x14ac:dyDescent="0.35">
      <c r="B25" s="7" t="s">
        <v>26</v>
      </c>
      <c r="C25" s="6">
        <v>0.22097145646900648</v>
      </c>
      <c r="D25" s="6">
        <v>0.22409239424101482</v>
      </c>
      <c r="E25" s="6">
        <f t="shared" si="0"/>
        <v>1.4123714537067733E-2</v>
      </c>
    </row>
    <row r="33" spans="2:5" ht="42.75" customHeight="1" thickBot="1" x14ac:dyDescent="0.35">
      <c r="C33" s="8" t="s">
        <v>103</v>
      </c>
      <c r="D33" s="8" t="s">
        <v>104</v>
      </c>
      <c r="E33" s="8" t="s">
        <v>99</v>
      </c>
    </row>
    <row r="34" spans="2:5" ht="20.149999999999999" customHeight="1" thickBot="1" x14ac:dyDescent="0.35">
      <c r="B34" s="4" t="s">
        <v>27</v>
      </c>
      <c r="C34" s="5">
        <v>381</v>
      </c>
      <c r="D34" s="5">
        <v>435</v>
      </c>
      <c r="E34" s="6">
        <f>IF(C34&gt;0,(D34-C34)/C34,"-")</f>
        <v>0.14173228346456693</v>
      </c>
    </row>
    <row r="35" spans="2:5" ht="20.149999999999999" customHeight="1" thickBot="1" x14ac:dyDescent="0.3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49999999999999" customHeight="1" thickBot="1" x14ac:dyDescent="0.35">
      <c r="B36" s="4" t="s">
        <v>28</v>
      </c>
      <c r="C36" s="5">
        <v>304</v>
      </c>
      <c r="D36" s="5">
        <v>349</v>
      </c>
      <c r="E36" s="6">
        <f t="shared" si="2"/>
        <v>0.14802631578947367</v>
      </c>
    </row>
    <row r="37" spans="2:5" ht="20.149999999999999" customHeight="1" thickBot="1" x14ac:dyDescent="0.35">
      <c r="B37" s="4" t="s">
        <v>30</v>
      </c>
      <c r="C37" s="5">
        <v>77</v>
      </c>
      <c r="D37" s="5">
        <v>86</v>
      </c>
      <c r="E37" s="6">
        <f t="shared" si="2"/>
        <v>0.11688311688311688</v>
      </c>
    </row>
    <row r="43" spans="2:5" ht="42.75" customHeight="1" thickBot="1" x14ac:dyDescent="0.35">
      <c r="C43" s="8" t="s">
        <v>103</v>
      </c>
      <c r="D43" s="8" t="s">
        <v>104</v>
      </c>
      <c r="E43" s="8" t="s">
        <v>99</v>
      </c>
    </row>
    <row r="44" spans="2:5" ht="20.149999999999999" customHeight="1" thickBot="1" x14ac:dyDescent="0.35">
      <c r="B44" s="4" t="s">
        <v>33</v>
      </c>
      <c r="C44" s="5">
        <v>441</v>
      </c>
      <c r="D44" s="5">
        <v>481</v>
      </c>
      <c r="E44" s="6">
        <f>IF(C44&gt;0,(D44-C44)/C44,"-")</f>
        <v>9.0702947845804988E-2</v>
      </c>
    </row>
    <row r="45" spans="2:5" ht="20.149999999999999" customHeight="1" thickBot="1" x14ac:dyDescent="0.35">
      <c r="B45" s="4" t="s">
        <v>34</v>
      </c>
      <c r="C45" s="5">
        <v>10</v>
      </c>
      <c r="D45" s="5">
        <v>12</v>
      </c>
      <c r="E45" s="6">
        <f t="shared" ref="E45:E51" si="3">IF(C45&gt;0,(D45-C45)/C45,"-")</f>
        <v>0.2</v>
      </c>
    </row>
    <row r="46" spans="2:5" ht="20.149999999999999" customHeight="1" thickBot="1" x14ac:dyDescent="0.35">
      <c r="B46" s="4" t="s">
        <v>31</v>
      </c>
      <c r="C46" s="5">
        <v>19</v>
      </c>
      <c r="D46" s="5">
        <v>32</v>
      </c>
      <c r="E46" s="6">
        <f t="shared" si="3"/>
        <v>0.68421052631578949</v>
      </c>
    </row>
    <row r="47" spans="2:5" ht="20.149999999999999" customHeight="1" thickBot="1" x14ac:dyDescent="0.35">
      <c r="B47" s="4" t="s">
        <v>32</v>
      </c>
      <c r="C47" s="5">
        <v>847</v>
      </c>
      <c r="D47" s="5">
        <v>603</v>
      </c>
      <c r="E47" s="6">
        <f t="shared" si="3"/>
        <v>-0.28807556080283353</v>
      </c>
    </row>
    <row r="48" spans="2:5" ht="20.149999999999999" customHeight="1" thickBot="1" x14ac:dyDescent="0.35">
      <c r="B48" s="4" t="s">
        <v>35</v>
      </c>
      <c r="C48" s="5">
        <v>259</v>
      </c>
      <c r="D48" s="5">
        <v>233</v>
      </c>
      <c r="E48" s="6">
        <f t="shared" si="3"/>
        <v>-0.10038610038610038</v>
      </c>
    </row>
    <row r="49" spans="2:5" ht="20.149999999999999" customHeight="1" thickBot="1" x14ac:dyDescent="0.35">
      <c r="B49" s="4" t="s">
        <v>67</v>
      </c>
      <c r="C49" s="5">
        <v>351</v>
      </c>
      <c r="D49" s="5">
        <v>458</v>
      </c>
      <c r="E49" s="6">
        <f t="shared" si="3"/>
        <v>0.30484330484330485</v>
      </c>
    </row>
    <row r="50" spans="2:5" ht="20.149999999999999" customHeight="1" collapsed="1" thickBot="1" x14ac:dyDescent="0.35">
      <c r="B50" s="4" t="s">
        <v>36</v>
      </c>
      <c r="C50" s="6">
        <f>C44/(C44+C45)</f>
        <v>0.97782705099778267</v>
      </c>
      <c r="D50" s="6">
        <f>D44/(D44+D45)</f>
        <v>0.97565922920892489</v>
      </c>
      <c r="E50" s="6">
        <f t="shared" si="3"/>
        <v>-2.2169787455212126E-3</v>
      </c>
    </row>
    <row r="51" spans="2:5" ht="20.149999999999999" customHeight="1" thickBot="1" x14ac:dyDescent="0.35">
      <c r="B51" s="4" t="s">
        <v>37</v>
      </c>
      <c r="C51" s="6">
        <f>C47/(C46+C47)</f>
        <v>0.97806004618937648</v>
      </c>
      <c r="D51" s="6">
        <f t="shared" ref="D51" si="4">D47/(D46+D47)</f>
        <v>0.94960629921259843</v>
      </c>
      <c r="E51" s="6">
        <f t="shared" si="3"/>
        <v>-2.9092024653943081E-2</v>
      </c>
    </row>
    <row r="57" spans="2:5" ht="42.75" customHeight="1" thickBot="1" x14ac:dyDescent="0.35">
      <c r="C57" s="8" t="s">
        <v>103</v>
      </c>
      <c r="D57" s="8" t="s">
        <v>104</v>
      </c>
      <c r="E57" s="8" t="s">
        <v>99</v>
      </c>
    </row>
    <row r="58" spans="2:5" ht="20.149999999999999" customHeight="1" thickBot="1" x14ac:dyDescent="0.35">
      <c r="B58" s="4" t="s">
        <v>38</v>
      </c>
      <c r="C58" s="5">
        <v>460</v>
      </c>
      <c r="D58" s="5">
        <v>501</v>
      </c>
      <c r="E58" s="6">
        <f>IF(C58&gt;0,(D58-C58)/C58,"-")</f>
        <v>8.9130434782608695E-2</v>
      </c>
    </row>
    <row r="59" spans="2:5" ht="20.149999999999999" customHeight="1" thickBot="1" x14ac:dyDescent="0.35">
      <c r="B59" s="4" t="s">
        <v>41</v>
      </c>
      <c r="C59" s="5">
        <v>269</v>
      </c>
      <c r="D59" s="5">
        <v>329</v>
      </c>
      <c r="E59" s="6">
        <f t="shared" ref="E59:E63" si="5">IF(C59&gt;0,(D59-C59)/C59,"-")</f>
        <v>0.22304832713754646</v>
      </c>
    </row>
    <row r="60" spans="2:5" ht="20.149999999999999" customHeight="1" thickBot="1" x14ac:dyDescent="0.35">
      <c r="B60" s="4" t="s">
        <v>42</v>
      </c>
      <c r="C60" s="5">
        <v>181</v>
      </c>
      <c r="D60" s="5">
        <v>160</v>
      </c>
      <c r="E60" s="6">
        <f t="shared" si="5"/>
        <v>-0.11602209944751381</v>
      </c>
    </row>
    <row r="61" spans="2:5" ht="20.149999999999999" customHeight="1" collapsed="1" thickBot="1" x14ac:dyDescent="0.35">
      <c r="B61" s="4" t="s">
        <v>98</v>
      </c>
      <c r="C61" s="6">
        <f>(C59+C60)/C58</f>
        <v>0.97826086956521741</v>
      </c>
      <c r="D61" s="6">
        <f>(D59+D60)/D58</f>
        <v>0.9760479041916168</v>
      </c>
      <c r="E61" s="6">
        <f t="shared" si="5"/>
        <v>-2.2621423819028418E-3</v>
      </c>
    </row>
    <row r="62" spans="2:5" ht="20.149999999999999" customHeight="1" thickBot="1" x14ac:dyDescent="0.35">
      <c r="B62" s="4" t="s">
        <v>39</v>
      </c>
      <c r="C62" s="6">
        <v>0.97463768115942029</v>
      </c>
      <c r="D62" s="6">
        <v>0.97050147492625372</v>
      </c>
      <c r="E62" s="6">
        <f t="shared" si="5"/>
        <v>-4.243839852617004E-3</v>
      </c>
    </row>
    <row r="63" spans="2:5" ht="20.149999999999999" customHeight="1" thickBot="1" x14ac:dyDescent="0.35">
      <c r="B63" s="4" t="s">
        <v>40</v>
      </c>
      <c r="C63" s="6">
        <v>0.98369565217391308</v>
      </c>
      <c r="D63" s="6">
        <v>0.98765432098765427</v>
      </c>
      <c r="E63" s="6">
        <f t="shared" si="5"/>
        <v>4.0242821089965623E-3</v>
      </c>
    </row>
    <row r="64" spans="2:5" ht="14" thickBot="1" x14ac:dyDescent="0.35">
      <c r="E64" s="6"/>
    </row>
    <row r="69" spans="2:5" ht="42.75" customHeight="1" thickBot="1" x14ac:dyDescent="0.35">
      <c r="C69" s="8" t="s">
        <v>103</v>
      </c>
      <c r="D69" s="8" t="s">
        <v>104</v>
      </c>
      <c r="E69" s="8" t="s">
        <v>99</v>
      </c>
    </row>
    <row r="70" spans="2:5" ht="20.149999999999999" customHeight="1" thickBot="1" x14ac:dyDescent="0.35">
      <c r="B70" s="4" t="s">
        <v>44</v>
      </c>
      <c r="C70" s="5">
        <v>1962</v>
      </c>
      <c r="D70" s="5">
        <v>1873</v>
      </c>
      <c r="E70" s="6">
        <f>IF(C70&gt;0,(D70-C70)/C70,"-")</f>
        <v>-4.5361875637104997E-2</v>
      </c>
    </row>
    <row r="71" spans="2:5" ht="20.149999999999999" customHeight="1" thickBot="1" x14ac:dyDescent="0.35">
      <c r="B71" s="4" t="s">
        <v>45</v>
      </c>
      <c r="C71" s="5">
        <v>780</v>
      </c>
      <c r="D71" s="5">
        <v>817</v>
      </c>
      <c r="E71" s="6">
        <f t="shared" ref="E71:E77" si="6">IF(C71&gt;0,(D71-C71)/C71,"-")</f>
        <v>4.7435897435897434E-2</v>
      </c>
    </row>
    <row r="72" spans="2:5" ht="20.149999999999999" customHeight="1" thickBot="1" x14ac:dyDescent="0.35">
      <c r="B72" s="4" t="s">
        <v>43</v>
      </c>
      <c r="C72" s="5">
        <v>7</v>
      </c>
      <c r="D72" s="5">
        <v>6</v>
      </c>
      <c r="E72" s="6">
        <f t="shared" si="6"/>
        <v>-0.14285714285714285</v>
      </c>
    </row>
    <row r="73" spans="2:5" ht="20.149999999999999" customHeight="1" thickBot="1" x14ac:dyDescent="0.35">
      <c r="B73" s="4" t="s">
        <v>46</v>
      </c>
      <c r="C73" s="5">
        <v>842</v>
      </c>
      <c r="D73" s="5">
        <v>703</v>
      </c>
      <c r="E73" s="6">
        <f t="shared" si="6"/>
        <v>-0.16508313539192399</v>
      </c>
    </row>
    <row r="74" spans="2:5" ht="20.149999999999999" customHeight="1" thickBot="1" x14ac:dyDescent="0.35">
      <c r="B74" s="4" t="s">
        <v>47</v>
      </c>
      <c r="C74" s="5">
        <v>260</v>
      </c>
      <c r="D74" s="5">
        <v>284</v>
      </c>
      <c r="E74" s="6">
        <f t="shared" si="6"/>
        <v>9.2307692307692313E-2</v>
      </c>
    </row>
    <row r="75" spans="2:5" ht="20.149999999999999" customHeight="1" thickBot="1" x14ac:dyDescent="0.35">
      <c r="B75" s="4" t="s">
        <v>48</v>
      </c>
      <c r="C75" s="5">
        <v>72</v>
      </c>
      <c r="D75" s="5">
        <v>62</v>
      </c>
      <c r="E75" s="6">
        <f t="shared" si="6"/>
        <v>-0.1388888888888889</v>
      </c>
    </row>
    <row r="76" spans="2:5" ht="20.149999999999999" customHeight="1" thickBot="1" x14ac:dyDescent="0.3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49999999999999" customHeight="1" thickBot="1" x14ac:dyDescent="0.35">
      <c r="B77" s="4" t="s">
        <v>50</v>
      </c>
      <c r="C77" s="5">
        <v>1</v>
      </c>
      <c r="D77" s="5">
        <v>1</v>
      </c>
      <c r="E77" s="6">
        <f t="shared" si="6"/>
        <v>0</v>
      </c>
    </row>
    <row r="89" spans="2:5" ht="42.75" customHeight="1" thickBot="1" x14ac:dyDescent="0.35">
      <c r="C89" s="8" t="s">
        <v>103</v>
      </c>
      <c r="D89" s="8" t="s">
        <v>104</v>
      </c>
      <c r="E89" s="8" t="s">
        <v>99</v>
      </c>
    </row>
    <row r="90" spans="2:5" ht="27.5" thickBot="1" x14ac:dyDescent="0.35">
      <c r="B90" s="4" t="s">
        <v>51</v>
      </c>
      <c r="C90" s="5">
        <v>107</v>
      </c>
      <c r="D90" s="5">
        <v>110</v>
      </c>
      <c r="E90" s="6">
        <f>IF(C90&gt;0,(D90-C90)/C90,"-")</f>
        <v>2.8037383177570093E-2</v>
      </c>
    </row>
    <row r="91" spans="2:5" ht="27.5" thickBot="1" x14ac:dyDescent="0.35">
      <c r="B91" s="4" t="s">
        <v>52</v>
      </c>
      <c r="C91" s="5">
        <v>34</v>
      </c>
      <c r="D91" s="5">
        <v>31</v>
      </c>
      <c r="E91" s="6">
        <f t="shared" ref="E91:E93" si="7">IF(C91&gt;0,(D91-C91)/C91,"-")</f>
        <v>-8.8235294117647065E-2</v>
      </c>
    </row>
    <row r="92" spans="2:5" ht="29.25" customHeight="1" thickBot="1" x14ac:dyDescent="0.35">
      <c r="B92" s="4" t="s">
        <v>53</v>
      </c>
      <c r="C92" s="5">
        <v>42</v>
      </c>
      <c r="D92" s="5">
        <v>47</v>
      </c>
      <c r="E92" s="6">
        <f t="shared" si="7"/>
        <v>0.11904761904761904</v>
      </c>
    </row>
    <row r="93" spans="2:5" ht="29.25" customHeight="1" thickBot="1" x14ac:dyDescent="0.35">
      <c r="B93" s="4" t="s">
        <v>54</v>
      </c>
      <c r="C93" s="6">
        <f>(C90+C91)/(C90+C91+C92)</f>
        <v>0.77049180327868849</v>
      </c>
      <c r="D93" s="6">
        <f>(D90+D91)/(D90+D91+D92)</f>
        <v>0.75</v>
      </c>
      <c r="E93" s="6">
        <f t="shared" si="7"/>
        <v>-2.6595744680851022E-2</v>
      </c>
    </row>
    <row r="99" spans="2:5" ht="42.75" customHeight="1" thickBot="1" x14ac:dyDescent="0.35">
      <c r="C99" s="8" t="s">
        <v>103</v>
      </c>
      <c r="D99" s="8" t="s">
        <v>104</v>
      </c>
      <c r="E99" s="8" t="s">
        <v>99</v>
      </c>
    </row>
    <row r="100" spans="2:5" ht="20.149999999999999" customHeight="1" thickBot="1" x14ac:dyDescent="0.35">
      <c r="B100" s="4" t="s">
        <v>38</v>
      </c>
      <c r="C100" s="5">
        <v>183</v>
      </c>
      <c r="D100" s="5">
        <v>188</v>
      </c>
      <c r="E100" s="6">
        <f>IF(C100&gt;0,(D100-C100)/C100,"-")</f>
        <v>2.7322404371584699E-2</v>
      </c>
    </row>
    <row r="101" spans="2:5" ht="20.149999999999999" customHeight="1" thickBot="1" x14ac:dyDescent="0.35">
      <c r="B101" s="4" t="s">
        <v>41</v>
      </c>
      <c r="C101" s="5">
        <v>71</v>
      </c>
      <c r="D101" s="5">
        <v>57</v>
      </c>
      <c r="E101" s="6">
        <f t="shared" ref="E101:E105" si="8">IF(C101&gt;0,(D101-C101)/C101,"-")</f>
        <v>-0.19718309859154928</v>
      </c>
    </row>
    <row r="102" spans="2:5" ht="20.149999999999999" customHeight="1" thickBot="1" x14ac:dyDescent="0.35">
      <c r="B102" s="4" t="s">
        <v>42</v>
      </c>
      <c r="C102" s="5">
        <v>70</v>
      </c>
      <c r="D102" s="5">
        <v>84</v>
      </c>
      <c r="E102" s="6">
        <f t="shared" si="8"/>
        <v>0.2</v>
      </c>
    </row>
    <row r="103" spans="2:5" ht="20.149999999999999" customHeight="1" thickBot="1" x14ac:dyDescent="0.35">
      <c r="B103" s="4" t="s">
        <v>98</v>
      </c>
      <c r="C103" s="6">
        <f>(C101+C102)/C100</f>
        <v>0.77049180327868849</v>
      </c>
      <c r="D103" s="6">
        <f>(D101+D102)/D100</f>
        <v>0.75</v>
      </c>
      <c r="E103" s="6">
        <f t="shared" si="8"/>
        <v>-2.6595744680851022E-2</v>
      </c>
    </row>
    <row r="104" spans="2:5" ht="20.149999999999999" customHeight="1" thickBot="1" x14ac:dyDescent="0.35">
      <c r="B104" s="4" t="s">
        <v>39</v>
      </c>
      <c r="C104" s="6">
        <v>0.72448979591836737</v>
      </c>
      <c r="D104" s="6">
        <v>0.68674698795180722</v>
      </c>
      <c r="E104" s="6">
        <f t="shared" si="8"/>
        <v>-5.2095706770745001E-2</v>
      </c>
    </row>
    <row r="105" spans="2:5" ht="20.149999999999999" customHeight="1" thickBot="1" x14ac:dyDescent="0.35">
      <c r="B105" s="4" t="s">
        <v>40</v>
      </c>
      <c r="C105" s="6">
        <v>0.82352941176470584</v>
      </c>
      <c r="D105" s="6">
        <v>0.8</v>
      </c>
      <c r="E105" s="6">
        <f t="shared" si="8"/>
        <v>-2.857142857142847E-2</v>
      </c>
    </row>
    <row r="111" spans="2:5" ht="42.75" customHeight="1" thickBot="1" x14ac:dyDescent="0.35">
      <c r="C111" s="8" t="s">
        <v>103</v>
      </c>
      <c r="D111" s="8" t="s">
        <v>104</v>
      </c>
      <c r="E111" s="8" t="s">
        <v>99</v>
      </c>
    </row>
    <row r="112" spans="2:5" ht="14" thickBot="1" x14ac:dyDescent="0.35">
      <c r="B112" s="4" t="s">
        <v>55</v>
      </c>
      <c r="C112" s="5">
        <v>191</v>
      </c>
      <c r="D112" s="5">
        <v>196</v>
      </c>
      <c r="E112" s="6">
        <f>IF(C112&gt;0,(D112-C112)/C112,"-")</f>
        <v>2.6178010471204188E-2</v>
      </c>
    </row>
    <row r="113" spans="2:14" ht="14" thickBot="1" x14ac:dyDescent="0.35">
      <c r="B113" s="4" t="s">
        <v>56</v>
      </c>
      <c r="C113" s="5">
        <v>88</v>
      </c>
      <c r="D113" s="5">
        <v>72</v>
      </c>
      <c r="E113" s="6">
        <f t="shared" ref="E113:E114" si="9">IF(C113&gt;0,(D113-C113)/C113,"-")</f>
        <v>-0.18181818181818182</v>
      </c>
    </row>
    <row r="114" spans="2:14" ht="14" thickBot="1" x14ac:dyDescent="0.35">
      <c r="B114" s="4" t="s">
        <v>57</v>
      </c>
      <c r="C114" s="5">
        <v>103</v>
      </c>
      <c r="D114" s="5">
        <v>124</v>
      </c>
      <c r="E114" s="6">
        <f t="shared" si="9"/>
        <v>0.20388349514563106</v>
      </c>
    </row>
    <row r="126" spans="2:14" ht="26.25" customHeight="1" thickBot="1" x14ac:dyDescent="0.3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3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4" thickBot="1" x14ac:dyDescent="0.35">
      <c r="B128" s="4" t="s">
        <v>63</v>
      </c>
      <c r="C128" s="10">
        <v>4</v>
      </c>
      <c r="D128" s="10">
        <v>0</v>
      </c>
      <c r="E128" s="10">
        <v>0</v>
      </c>
      <c r="F128" s="10">
        <v>4</v>
      </c>
      <c r="G128" s="10">
        <v>4</v>
      </c>
      <c r="H128" s="10">
        <v>1</v>
      </c>
      <c r="I128" s="10">
        <v>1</v>
      </c>
      <c r="J128" s="10">
        <v>6</v>
      </c>
      <c r="K128" s="6">
        <f>IF(C128=0,"-",(G128-C128)/C128)</f>
        <v>0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0.5</v>
      </c>
    </row>
    <row r="129" spans="2:14" ht="14" thickBot="1" x14ac:dyDescent="0.3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4" thickBot="1" x14ac:dyDescent="0.3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4" thickBot="1" x14ac:dyDescent="0.3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2</v>
      </c>
      <c r="H131" s="10">
        <v>0</v>
      </c>
      <c r="I131" s="10">
        <v>0</v>
      </c>
      <c r="J131" s="10">
        <v>2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4" thickBot="1" x14ac:dyDescent="0.3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4" thickBot="1" x14ac:dyDescent="0.35">
      <c r="B133" s="4" t="s">
        <v>68</v>
      </c>
      <c r="C133" s="10">
        <v>4</v>
      </c>
      <c r="D133" s="10">
        <v>0</v>
      </c>
      <c r="E133" s="10">
        <v>0</v>
      </c>
      <c r="F133" s="10">
        <v>4</v>
      </c>
      <c r="G133" s="10">
        <v>6</v>
      </c>
      <c r="H133" s="10">
        <v>1</v>
      </c>
      <c r="I133" s="10">
        <v>1</v>
      </c>
      <c r="J133" s="10">
        <v>8</v>
      </c>
      <c r="K133" s="6">
        <f t="shared" si="11"/>
        <v>0.5</v>
      </c>
      <c r="L133" s="6" t="str">
        <f t="shared" si="10"/>
        <v>-</v>
      </c>
      <c r="M133" s="6" t="str">
        <f t="shared" si="10"/>
        <v>-</v>
      </c>
      <c r="N133" s="6">
        <f t="shared" si="10"/>
        <v>1</v>
      </c>
    </row>
    <row r="134" spans="2:14" ht="14" thickBot="1" x14ac:dyDescent="0.3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>
        <f t="shared" si="12"/>
        <v>1</v>
      </c>
      <c r="I134" s="6">
        <f t="shared" si="12"/>
        <v>1</v>
      </c>
      <c r="J134" s="6">
        <f t="shared" si="12"/>
        <v>1</v>
      </c>
      <c r="K134" s="6">
        <f>IF(OR(C134="-",G134="-"),"-",(G134-C134)/C134)</f>
        <v>0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</v>
      </c>
    </row>
    <row r="135" spans="2:14" ht="14" thickBot="1" x14ac:dyDescent="0.3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>
        <f t="shared" si="14"/>
        <v>1</v>
      </c>
      <c r="H135" s="6" t="str">
        <f t="shared" si="14"/>
        <v>-</v>
      </c>
      <c r="I135" s="6" t="str">
        <f t="shared" si="14"/>
        <v>-</v>
      </c>
      <c r="J135" s="6">
        <f t="shared" si="14"/>
        <v>1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3">
      <c r="C136" s="13"/>
    </row>
    <row r="137" spans="2:14" x14ac:dyDescent="0.3">
      <c r="C137" s="13"/>
      <c r="M137" s="14"/>
    </row>
    <row r="138" spans="2:14" x14ac:dyDescent="0.3">
      <c r="C138" s="13"/>
    </row>
    <row r="141" spans="2:14" ht="29.25" customHeight="1" thickBot="1" x14ac:dyDescent="0.3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3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4" thickBot="1" x14ac:dyDescent="0.35">
      <c r="B143" s="4" t="s">
        <v>71</v>
      </c>
      <c r="C143" s="10">
        <v>3</v>
      </c>
      <c r="D143" s="10">
        <v>0</v>
      </c>
      <c r="E143" s="10">
        <v>0</v>
      </c>
      <c r="F143" s="10">
        <v>3</v>
      </c>
      <c r="G143" s="10">
        <v>4</v>
      </c>
      <c r="H143" s="10">
        <v>0</v>
      </c>
      <c r="I143" s="10">
        <v>0</v>
      </c>
      <c r="J143" s="10">
        <v>4</v>
      </c>
      <c r="K143" s="6">
        <f>IF(C143=0,"-",(G143-C143)/C143)</f>
        <v>0.33333333333333331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0.33333333333333331</v>
      </c>
    </row>
    <row r="144" spans="2:14" ht="14" thickBot="1" x14ac:dyDescent="0.35">
      <c r="B144" s="4" t="s">
        <v>72</v>
      </c>
      <c r="C144" s="10">
        <v>3</v>
      </c>
      <c r="D144" s="10">
        <v>0</v>
      </c>
      <c r="E144" s="10">
        <v>0</v>
      </c>
      <c r="F144" s="10">
        <v>3</v>
      </c>
      <c r="G144" s="10">
        <v>3</v>
      </c>
      <c r="H144" s="10">
        <v>0</v>
      </c>
      <c r="I144" s="10">
        <v>0</v>
      </c>
      <c r="J144" s="10">
        <v>3</v>
      </c>
      <c r="K144" s="6">
        <f t="shared" ref="K144:K147" si="16">IF(C144=0,"-",(G144-C144)/C144)</f>
        <v>0</v>
      </c>
      <c r="L144" s="6" t="str">
        <f t="shared" si="15"/>
        <v>-</v>
      </c>
      <c r="M144" s="6" t="str">
        <f t="shared" si="15"/>
        <v>-</v>
      </c>
      <c r="N144" s="6">
        <f t="shared" si="15"/>
        <v>0</v>
      </c>
    </row>
    <row r="145" spans="2:14" ht="14" thickBot="1" x14ac:dyDescent="0.35">
      <c r="B145" s="4" t="s">
        <v>73</v>
      </c>
      <c r="C145" s="10">
        <v>15</v>
      </c>
      <c r="D145" s="10">
        <v>0</v>
      </c>
      <c r="E145" s="10">
        <v>1</v>
      </c>
      <c r="F145" s="10">
        <v>16</v>
      </c>
      <c r="G145" s="10">
        <v>13</v>
      </c>
      <c r="H145" s="10">
        <v>0</v>
      </c>
      <c r="I145" s="10">
        <v>0</v>
      </c>
      <c r="J145" s="10">
        <v>13</v>
      </c>
      <c r="K145" s="6">
        <f t="shared" si="16"/>
        <v>-0.13333333333333333</v>
      </c>
      <c r="L145" s="6" t="str">
        <f t="shared" si="15"/>
        <v>-</v>
      </c>
      <c r="M145" s="6">
        <f t="shared" si="15"/>
        <v>-1</v>
      </c>
      <c r="N145" s="6">
        <f t="shared" si="15"/>
        <v>-0.1875</v>
      </c>
    </row>
    <row r="146" spans="2:14" ht="14" thickBot="1" x14ac:dyDescent="0.35">
      <c r="B146" s="4" t="s">
        <v>74</v>
      </c>
      <c r="C146" s="10">
        <v>8</v>
      </c>
      <c r="D146" s="10">
        <v>0</v>
      </c>
      <c r="E146" s="10">
        <v>0</v>
      </c>
      <c r="F146" s="10">
        <v>8</v>
      </c>
      <c r="G146" s="10">
        <v>2</v>
      </c>
      <c r="H146" s="10">
        <v>0</v>
      </c>
      <c r="I146" s="10">
        <v>4</v>
      </c>
      <c r="J146" s="10">
        <v>6</v>
      </c>
      <c r="K146" s="6">
        <f t="shared" si="16"/>
        <v>-0.75</v>
      </c>
      <c r="L146" s="6" t="str">
        <f t="shared" si="15"/>
        <v>-</v>
      </c>
      <c r="M146" s="6" t="str">
        <f t="shared" si="15"/>
        <v>-</v>
      </c>
      <c r="N146" s="6">
        <f t="shared" si="15"/>
        <v>-0.25</v>
      </c>
    </row>
    <row r="147" spans="2:14" ht="14" thickBot="1" x14ac:dyDescent="0.3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4" thickBot="1" x14ac:dyDescent="0.35">
      <c r="B148" s="7" t="s">
        <v>68</v>
      </c>
      <c r="C148" s="10">
        <v>29</v>
      </c>
      <c r="D148" s="10">
        <v>0</v>
      </c>
      <c r="E148" s="10">
        <v>1</v>
      </c>
      <c r="F148" s="10">
        <v>30</v>
      </c>
      <c r="G148" s="10">
        <v>22</v>
      </c>
      <c r="H148" s="10">
        <v>0</v>
      </c>
      <c r="I148" s="10">
        <v>4</v>
      </c>
      <c r="J148" s="10">
        <v>26</v>
      </c>
      <c r="K148" s="6">
        <f t="shared" ref="K148" si="17">IF(C148=0,"-",(G148-C148)/C148)</f>
        <v>-0.2413793103448276</v>
      </c>
      <c r="L148" s="6" t="str">
        <f t="shared" ref="L148" si="18">IF(D148=0,"-",(H148-D148)/D148)</f>
        <v>-</v>
      </c>
      <c r="M148" s="6">
        <f t="shared" ref="M148" si="19">IF(E148=0,"-",(I148-E148)/E148)</f>
        <v>3</v>
      </c>
      <c r="N148" s="6">
        <f t="shared" ref="N148" si="20">IF(F148=0,"-",(J148-F148)/F148)</f>
        <v>-0.13333333333333333</v>
      </c>
    </row>
    <row r="149" spans="2:14" ht="27.5" thickBot="1" x14ac:dyDescent="0.35">
      <c r="B149" s="7" t="s">
        <v>76</v>
      </c>
      <c r="C149" s="6">
        <f t="shared" ref="C149:J150" si="21">IF(C143=0,"-",(C143/(C143+C145)))</f>
        <v>0.16666666666666666</v>
      </c>
      <c r="D149" s="6" t="str">
        <f t="shared" si="21"/>
        <v>-</v>
      </c>
      <c r="E149" s="6" t="str">
        <f t="shared" si="21"/>
        <v>-</v>
      </c>
      <c r="F149" s="6">
        <f t="shared" si="21"/>
        <v>0.15789473684210525</v>
      </c>
      <c r="G149" s="6">
        <f t="shared" si="21"/>
        <v>0.23529411764705882</v>
      </c>
      <c r="H149" s="6" t="str">
        <f t="shared" si="21"/>
        <v>-</v>
      </c>
      <c r="I149" s="6" t="str">
        <f t="shared" si="21"/>
        <v>-</v>
      </c>
      <c r="J149" s="6">
        <f t="shared" si="21"/>
        <v>0.23529411764705882</v>
      </c>
      <c r="K149" s="6">
        <f>IF(OR(C149="-",G149="-"),"-",(G149-C149)/C149)</f>
        <v>0.41176470588235298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0.49019607843137258</v>
      </c>
    </row>
    <row r="150" spans="2:14" ht="27.5" thickBot="1" x14ac:dyDescent="0.35">
      <c r="B150" s="7" t="s">
        <v>77</v>
      </c>
      <c r="C150" s="6">
        <f t="shared" si="21"/>
        <v>0.27272727272727271</v>
      </c>
      <c r="D150" s="6" t="str">
        <f t="shared" si="21"/>
        <v>-</v>
      </c>
      <c r="E150" s="6" t="str">
        <f t="shared" si="21"/>
        <v>-</v>
      </c>
      <c r="F150" s="6">
        <f t="shared" si="21"/>
        <v>0.27272727272727271</v>
      </c>
      <c r="G150" s="6">
        <f t="shared" si="21"/>
        <v>0.6</v>
      </c>
      <c r="H150" s="6" t="str">
        <f t="shared" si="21"/>
        <v>-</v>
      </c>
      <c r="I150" s="6" t="str">
        <f t="shared" si="21"/>
        <v>-</v>
      </c>
      <c r="J150" s="6">
        <f t="shared" si="21"/>
        <v>0.33333333333333331</v>
      </c>
      <c r="K150" s="6">
        <f>IF(OR(C150="-",G150="-"),"-",(G150-C150)/C150)</f>
        <v>1.2000000000000002</v>
      </c>
      <c r="L150" s="6" t="str">
        <f t="shared" si="22"/>
        <v>-</v>
      </c>
      <c r="M150" s="6" t="str">
        <f t="shared" si="22"/>
        <v>-</v>
      </c>
      <c r="N150" s="6">
        <f t="shared" si="22"/>
        <v>0.22222222222222224</v>
      </c>
    </row>
    <row r="151" spans="2:14" x14ac:dyDescent="0.3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x14ac:dyDescent="0.3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x14ac:dyDescent="0.3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35">
      <c r="B156" s="7"/>
      <c r="C156" s="8" t="s">
        <v>103</v>
      </c>
      <c r="D156" s="8" t="s">
        <v>104</v>
      </c>
      <c r="E156" s="8" t="s">
        <v>99</v>
      </c>
    </row>
    <row r="157" spans="2:14" ht="14" thickBot="1" x14ac:dyDescent="0.35">
      <c r="B157" s="4" t="s">
        <v>94</v>
      </c>
      <c r="C157" s="19">
        <v>23</v>
      </c>
      <c r="D157" s="19">
        <v>15</v>
      </c>
      <c r="E157" s="18">
        <f>IF(C157=0,"-",(D157-C157)/C157)</f>
        <v>-0.34782608695652173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4" thickBot="1" x14ac:dyDescent="0.35">
      <c r="B158" s="4" t="s">
        <v>95</v>
      </c>
      <c r="C158" s="19">
        <v>4</v>
      </c>
      <c r="D158" s="19">
        <v>6</v>
      </c>
      <c r="E158" s="18">
        <f t="shared" ref="E158:E159" si="23">IF(C158=0,"-",(D158-C158)/C158)</f>
        <v>0.5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4" thickBot="1" x14ac:dyDescent="0.35">
      <c r="B159" s="4" t="s">
        <v>96</v>
      </c>
      <c r="C159" s="19">
        <v>2</v>
      </c>
      <c r="D159" s="19">
        <v>1</v>
      </c>
      <c r="E159" s="18">
        <f t="shared" si="23"/>
        <v>-0.5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4" thickBot="1" x14ac:dyDescent="0.35">
      <c r="B160" s="4" t="s">
        <v>97</v>
      </c>
      <c r="C160" s="18">
        <f>IF(C157=0,"-",C157/(C157+C158+C159))</f>
        <v>0.7931034482758621</v>
      </c>
      <c r="D160" s="18">
        <f>IF(D157=0,"-",D157/(D157+D158+D159))</f>
        <v>0.68181818181818177</v>
      </c>
      <c r="E160" s="18">
        <f>IF(OR(C160="-",D160="-"),"-",(D160-C160)/C160)</f>
        <v>-0.14031620553359694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x14ac:dyDescent="0.3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x14ac:dyDescent="0.3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x14ac:dyDescent="0.3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35">
      <c r="C165" s="8" t="s">
        <v>103</v>
      </c>
      <c r="D165" s="8" t="s">
        <v>104</v>
      </c>
      <c r="E165" s="8" t="s">
        <v>99</v>
      </c>
    </row>
    <row r="166" spans="2:14" ht="20.149999999999999" customHeight="1" thickBot="1" x14ac:dyDescent="0.35">
      <c r="B166" s="4" t="s">
        <v>38</v>
      </c>
      <c r="C166" s="5">
        <v>4</v>
      </c>
      <c r="D166" s="5">
        <v>6</v>
      </c>
      <c r="E166" s="6">
        <f>IF(C166=0,"-",(D166-C166)/C166)</f>
        <v>0.5</v>
      </c>
    </row>
    <row r="167" spans="2:14" ht="20.149999999999999" customHeight="1" thickBot="1" x14ac:dyDescent="0.35">
      <c r="B167" s="4" t="s">
        <v>41</v>
      </c>
      <c r="C167" s="5">
        <v>4</v>
      </c>
      <c r="D167" s="5">
        <v>2</v>
      </c>
      <c r="E167" s="6">
        <f t="shared" ref="E167:E168" si="24">IF(C167=0,"-",(D167-C167)/C167)</f>
        <v>-0.5</v>
      </c>
    </row>
    <row r="168" spans="2:14" ht="20.149999999999999" customHeight="1" thickBot="1" x14ac:dyDescent="0.35">
      <c r="B168" s="4" t="s">
        <v>42</v>
      </c>
      <c r="C168" s="5">
        <v>0</v>
      </c>
      <c r="D168" s="5">
        <v>4</v>
      </c>
      <c r="E168" s="6" t="str">
        <f t="shared" si="24"/>
        <v>-</v>
      </c>
    </row>
    <row r="169" spans="2:14" ht="20.149999999999999" customHeight="1" thickBot="1" x14ac:dyDescent="0.3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49999999999999" customHeight="1" thickBot="1" x14ac:dyDescent="0.3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49999999999999" customHeight="1" thickBot="1" x14ac:dyDescent="0.35">
      <c r="B171" s="4" t="s">
        <v>40</v>
      </c>
      <c r="C171" s="6" t="s">
        <v>105</v>
      </c>
      <c r="D171" s="6">
        <v>1</v>
      </c>
      <c r="E171" s="6" t="str">
        <f t="shared" si="25"/>
        <v>-</v>
      </c>
    </row>
    <row r="172" spans="2:14" ht="20.149999999999999" customHeight="1" x14ac:dyDescent="0.3">
      <c r="B172" s="7"/>
      <c r="C172" s="18"/>
      <c r="D172" s="18"/>
      <c r="E172" s="18"/>
    </row>
    <row r="177" spans="2:8" ht="42.75" customHeight="1" thickBot="1" x14ac:dyDescent="0.35">
      <c r="C177" s="8" t="s">
        <v>103</v>
      </c>
      <c r="D177" s="8" t="s">
        <v>104</v>
      </c>
      <c r="E177" s="8" t="s">
        <v>99</v>
      </c>
    </row>
    <row r="178" spans="2:8" ht="14" thickBot="1" x14ac:dyDescent="0.35">
      <c r="B178" s="15" t="s">
        <v>81</v>
      </c>
      <c r="C178" s="5">
        <v>6</v>
      </c>
      <c r="D178" s="5">
        <v>8</v>
      </c>
      <c r="E178" s="6">
        <f>IF(C178=0,"-",(D178-C178)/C178)</f>
        <v>0.33333333333333331</v>
      </c>
      <c r="H178" s="13"/>
    </row>
    <row r="179" spans="2:8" ht="14" thickBot="1" x14ac:dyDescent="0.35">
      <c r="B179" s="4" t="s">
        <v>43</v>
      </c>
      <c r="C179" s="5">
        <v>6</v>
      </c>
      <c r="D179" s="5">
        <v>8</v>
      </c>
      <c r="E179" s="6">
        <f t="shared" ref="E179:E185" si="26">IF(C179=0,"-",(D179-C179)/C179)</f>
        <v>0.33333333333333331</v>
      </c>
      <c r="H179" s="13"/>
    </row>
    <row r="180" spans="2:8" ht="14" thickBot="1" x14ac:dyDescent="0.3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4" thickBot="1" x14ac:dyDescent="0.3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4" thickBot="1" x14ac:dyDescent="0.35">
      <c r="B182" s="15" t="s">
        <v>79</v>
      </c>
      <c r="C182" s="5">
        <v>23</v>
      </c>
      <c r="D182" s="5">
        <v>45</v>
      </c>
      <c r="E182" s="6">
        <f t="shared" si="26"/>
        <v>0.95652173913043481</v>
      </c>
      <c r="H182" s="13"/>
    </row>
    <row r="183" spans="2:8" ht="14" thickBot="1" x14ac:dyDescent="0.35">
      <c r="B183" s="4" t="s">
        <v>47</v>
      </c>
      <c r="C183" s="5">
        <v>20</v>
      </c>
      <c r="D183" s="5">
        <v>36</v>
      </c>
      <c r="E183" s="6">
        <f t="shared" si="26"/>
        <v>0.8</v>
      </c>
      <c r="H183" s="13"/>
    </row>
    <row r="184" spans="2:8" ht="14" thickBot="1" x14ac:dyDescent="0.3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4" thickBot="1" x14ac:dyDescent="0.35">
      <c r="B185" s="4" t="s">
        <v>80</v>
      </c>
      <c r="C185" s="5">
        <v>3</v>
      </c>
      <c r="D185" s="5">
        <v>9</v>
      </c>
      <c r="E185" s="6">
        <f t="shared" si="26"/>
        <v>2</v>
      </c>
      <c r="H185" s="13"/>
    </row>
    <row r="196" spans="2:5" ht="42.75" customHeight="1" thickBot="1" x14ac:dyDescent="0.35">
      <c r="C196" s="8" t="s">
        <v>103</v>
      </c>
      <c r="D196" s="8" t="s">
        <v>104</v>
      </c>
      <c r="E196" s="8" t="s">
        <v>99</v>
      </c>
    </row>
    <row r="197" spans="2:5" ht="14" thickBot="1" x14ac:dyDescent="0.35">
      <c r="B197" s="4" t="s">
        <v>82</v>
      </c>
      <c r="C197" s="5">
        <v>4</v>
      </c>
      <c r="D197" s="5">
        <v>5</v>
      </c>
      <c r="E197" s="6">
        <f t="shared" ref="E197:E200" si="27">IF(C197=0,"-",(D197-C197)/C197)</f>
        <v>0.25</v>
      </c>
    </row>
    <row r="198" spans="2:5" ht="14" thickBot="1" x14ac:dyDescent="0.3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4" thickBot="1" x14ac:dyDescent="0.35">
      <c r="B199" s="4" t="s">
        <v>84</v>
      </c>
      <c r="C199" s="5">
        <v>4</v>
      </c>
      <c r="D199" s="5">
        <v>5</v>
      </c>
      <c r="E199" s="6">
        <f t="shared" si="27"/>
        <v>0.25</v>
      </c>
    </row>
    <row r="200" spans="2:5" ht="14" thickBot="1" x14ac:dyDescent="0.35">
      <c r="B200" s="4" t="s">
        <v>85</v>
      </c>
      <c r="C200" s="5">
        <v>4</v>
      </c>
      <c r="D200" s="5">
        <v>5</v>
      </c>
      <c r="E200" s="6">
        <f t="shared" si="27"/>
        <v>0.25</v>
      </c>
    </row>
    <row r="201" spans="2:5" x14ac:dyDescent="0.3">
      <c r="B201" s="7"/>
      <c r="C201" s="19"/>
      <c r="D201" s="19"/>
      <c r="E201" s="18"/>
    </row>
    <row r="206" spans="2:5" ht="42.75" customHeight="1" thickBot="1" x14ac:dyDescent="0.35">
      <c r="C206" s="8" t="s">
        <v>103</v>
      </c>
      <c r="D206" s="8" t="s">
        <v>104</v>
      </c>
      <c r="E206" s="8" t="s">
        <v>99</v>
      </c>
    </row>
    <row r="207" spans="2:5" ht="20.149999999999999" customHeight="1" thickBot="1" x14ac:dyDescent="0.3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49999999999999" customHeight="1" thickBot="1" x14ac:dyDescent="0.35">
      <c r="B208" s="17" t="s">
        <v>89</v>
      </c>
      <c r="C208" s="5">
        <v>4</v>
      </c>
      <c r="D208" s="5">
        <v>5</v>
      </c>
      <c r="E208" s="6">
        <f t="shared" si="28"/>
        <v>0.25</v>
      </c>
    </row>
    <row r="209" spans="2:5" ht="20.149999999999999" customHeight="1" thickBot="1" x14ac:dyDescent="0.35">
      <c r="B209" s="17" t="s">
        <v>86</v>
      </c>
      <c r="C209" s="5">
        <v>2</v>
      </c>
      <c r="D209" s="5">
        <v>5</v>
      </c>
      <c r="E209" s="6">
        <f t="shared" si="28"/>
        <v>1.5</v>
      </c>
    </row>
    <row r="210" spans="2:5" ht="20.149999999999999" customHeight="1" thickBot="1" x14ac:dyDescent="0.35">
      <c r="B210" s="17" t="s">
        <v>87</v>
      </c>
      <c r="C210" s="5">
        <v>2</v>
      </c>
      <c r="D210" s="5">
        <v>0</v>
      </c>
      <c r="E210" s="6">
        <f t="shared" si="28"/>
        <v>-1</v>
      </c>
    </row>
    <row r="211" spans="2:5" ht="20.149999999999999" customHeight="1" thickBot="1" x14ac:dyDescent="0.35">
      <c r="B211" s="17" t="s">
        <v>90</v>
      </c>
      <c r="C211" s="5"/>
      <c r="D211" s="5"/>
      <c r="E211" s="6"/>
    </row>
    <row r="212" spans="2:5" ht="20.149999999999999" customHeight="1" thickBot="1" x14ac:dyDescent="0.3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4" thickBot="1" x14ac:dyDescent="0.3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4" thickBot="1" x14ac:dyDescent="0.3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x14ac:dyDescent="0.3">
      <c r="B215" s="21"/>
      <c r="C215" s="19"/>
      <c r="D215" s="19"/>
      <c r="E215" s="18"/>
    </row>
    <row r="220" spans="2:5" ht="42.75" customHeight="1" thickBot="1" x14ac:dyDescent="0.35">
      <c r="C220" s="8" t="s">
        <v>103</v>
      </c>
      <c r="D220" s="8" t="s">
        <v>104</v>
      </c>
      <c r="E220" s="8" t="s">
        <v>99</v>
      </c>
    </row>
    <row r="221" spans="2:5" ht="14" thickBot="1" x14ac:dyDescent="0.35">
      <c r="B221" s="16" t="s">
        <v>91</v>
      </c>
      <c r="C221" s="5">
        <v>9</v>
      </c>
      <c r="D221" s="5">
        <v>6</v>
      </c>
      <c r="E221" s="6">
        <f t="shared" ref="E221:E223" si="30">IF(C221=0,"-",(D221-C221)/C221)</f>
        <v>-0.33333333333333331</v>
      </c>
    </row>
    <row r="222" spans="2:5" ht="14" thickBot="1" x14ac:dyDescent="0.35">
      <c r="B222" s="16" t="s">
        <v>92</v>
      </c>
      <c r="C222" s="5">
        <v>7</v>
      </c>
      <c r="D222" s="5">
        <v>6</v>
      </c>
      <c r="E222" s="6">
        <f t="shared" si="30"/>
        <v>-0.14285714285714285</v>
      </c>
    </row>
    <row r="223" spans="2:5" ht="14" thickBot="1" x14ac:dyDescent="0.35">
      <c r="B223" s="16" t="s">
        <v>93</v>
      </c>
      <c r="C223" s="5">
        <v>16</v>
      </c>
      <c r="D223" s="5">
        <v>12</v>
      </c>
      <c r="E223" s="6">
        <f t="shared" si="30"/>
        <v>-0.25</v>
      </c>
    </row>
    <row r="224" spans="2:5" ht="14" thickBot="1" x14ac:dyDescent="0.35">
      <c r="C224" s="5"/>
      <c r="D224" s="5"/>
      <c r="E224" s="6"/>
    </row>
    <row r="225" spans="3:5" ht="14" thickBot="1" x14ac:dyDescent="0.35">
      <c r="C225" s="5"/>
      <c r="D225" s="5"/>
      <c r="E225" s="6"/>
    </row>
    <row r="226" spans="3:5" ht="14" thickBot="1" x14ac:dyDescent="0.35">
      <c r="C226" s="5"/>
      <c r="D226" s="5"/>
      <c r="E226" s="6"/>
    </row>
    <row r="227" spans="3:5" ht="14" thickBot="1" x14ac:dyDescent="0.35">
      <c r="C227" s="5"/>
      <c r="D227" s="5"/>
      <c r="E227" s="6"/>
    </row>
    <row r="228" spans="3:5" ht="14" thickBot="1" x14ac:dyDescent="0.3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28"/>
  <sheetViews>
    <sheetView workbookViewId="0"/>
  </sheetViews>
  <sheetFormatPr baseColWidth="10" defaultRowHeight="13.5" x14ac:dyDescent="0.3"/>
  <cols>
    <col min="2" max="2" width="56.84375" bestFit="1" customWidth="1"/>
    <col min="3" max="4" width="12.4609375" customWidth="1"/>
    <col min="5" max="5" width="12.765625" customWidth="1"/>
    <col min="6" max="6" width="8.765625" bestFit="1" customWidth="1"/>
    <col min="7" max="7" width="11.61328125" customWidth="1"/>
    <col min="8" max="8" width="12.15234375" customWidth="1"/>
    <col min="9" max="9" width="12.765625" customWidth="1"/>
    <col min="10" max="10" width="8.765625" bestFit="1" customWidth="1"/>
    <col min="11" max="11" width="11.61328125" bestFit="1" customWidth="1"/>
    <col min="12" max="12" width="12" bestFit="1" customWidth="1"/>
    <col min="13" max="13" width="12.765625" customWidth="1"/>
    <col min="14" max="14" width="9.61328125" bestFit="1" customWidth="1"/>
  </cols>
  <sheetData>
    <row r="1" spans="1:5" ht="14" thickBot="1" x14ac:dyDescent="0.35">
      <c r="A1" s="5"/>
      <c r="B1" s="5"/>
    </row>
    <row r="2" spans="1:5" ht="14" thickBot="1" x14ac:dyDescent="0.35">
      <c r="A2" s="5"/>
      <c r="B2" s="5"/>
    </row>
    <row r="3" spans="1:5" ht="14" thickBot="1" x14ac:dyDescent="0.35">
      <c r="A3" s="5"/>
      <c r="B3" s="5"/>
    </row>
    <row r="11" spans="1:5" ht="27" customHeight="1" x14ac:dyDescent="0.3">
      <c r="B11" s="20" t="str">
        <f>Portada!B9</f>
        <v>4º Trimestre 2025</v>
      </c>
    </row>
    <row r="13" spans="1:5" ht="42.75" customHeight="1" thickBot="1" x14ac:dyDescent="0.35">
      <c r="C13" s="8" t="s">
        <v>103</v>
      </c>
      <c r="D13" s="8" t="s">
        <v>104</v>
      </c>
      <c r="E13" s="8" t="s">
        <v>99</v>
      </c>
    </row>
    <row r="14" spans="1:5" ht="20.149999999999999" customHeight="1" thickBot="1" x14ac:dyDescent="0.35">
      <c r="B14" s="4" t="s">
        <v>22</v>
      </c>
      <c r="C14" s="5">
        <v>940</v>
      </c>
      <c r="D14" s="5">
        <v>1059</v>
      </c>
      <c r="E14" s="6">
        <f>IF(C14&gt;0,(D14-C14)/C14)</f>
        <v>0.12659574468085105</v>
      </c>
    </row>
    <row r="15" spans="1:5" ht="20.149999999999999" customHeight="1" thickBot="1" x14ac:dyDescent="0.35">
      <c r="B15" s="4" t="s">
        <v>17</v>
      </c>
      <c r="C15" s="5">
        <v>835</v>
      </c>
      <c r="D15" s="5">
        <v>1010</v>
      </c>
      <c r="E15" s="6">
        <f t="shared" ref="E15:E25" si="0">IF(C15&gt;0,(D15-C15)/C15)</f>
        <v>0.20958083832335328</v>
      </c>
    </row>
    <row r="16" spans="1:5" ht="20.149999999999999" customHeight="1" thickBot="1" x14ac:dyDescent="0.35">
      <c r="B16" s="4" t="s">
        <v>18</v>
      </c>
      <c r="C16" s="5">
        <v>401</v>
      </c>
      <c r="D16" s="5">
        <v>349</v>
      </c>
      <c r="E16" s="6">
        <f t="shared" si="0"/>
        <v>-0.12967581047381546</v>
      </c>
    </row>
    <row r="17" spans="2:5" ht="20.149999999999999" customHeight="1" thickBot="1" x14ac:dyDescent="0.35">
      <c r="B17" s="4" t="s">
        <v>19</v>
      </c>
      <c r="C17" s="5">
        <v>434</v>
      </c>
      <c r="D17" s="5">
        <v>661</v>
      </c>
      <c r="E17" s="6">
        <f t="shared" si="0"/>
        <v>0.52304147465437789</v>
      </c>
    </row>
    <row r="18" spans="2:5" ht="20.149999999999999" customHeight="1" thickBot="1" x14ac:dyDescent="0.35">
      <c r="B18" s="4" t="s">
        <v>100</v>
      </c>
      <c r="C18" s="5">
        <v>0</v>
      </c>
      <c r="D18" s="5">
        <v>0</v>
      </c>
      <c r="E18" s="6" t="str">
        <f>IF(C18=0,"-",(D18-C18)/C18)</f>
        <v>-</v>
      </c>
    </row>
    <row r="19" spans="2:5" ht="20.149999999999999" customHeight="1" thickBot="1" x14ac:dyDescent="0.3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49999999999999" customHeight="1" thickBot="1" x14ac:dyDescent="0.35">
      <c r="B20" s="4" t="s">
        <v>20</v>
      </c>
      <c r="C20" s="6">
        <f>C17/C15</f>
        <v>0.51976047904191613</v>
      </c>
      <c r="D20" s="6">
        <f>D17/D15</f>
        <v>0.65445544554455448</v>
      </c>
      <c r="E20" s="6">
        <f t="shared" si="0"/>
        <v>0.25914814983802542</v>
      </c>
    </row>
    <row r="21" spans="2:5" ht="30" customHeight="1" thickBot="1" x14ac:dyDescent="0.35">
      <c r="B21" s="4" t="s">
        <v>23</v>
      </c>
      <c r="C21" s="5">
        <v>28</v>
      </c>
      <c r="D21" s="5">
        <v>44</v>
      </c>
      <c r="E21" s="6">
        <f t="shared" si="0"/>
        <v>0.5714285714285714</v>
      </c>
    </row>
    <row r="22" spans="2:5" ht="20.149999999999999" customHeight="1" thickBot="1" x14ac:dyDescent="0.35">
      <c r="B22" s="4" t="s">
        <v>24</v>
      </c>
      <c r="C22" s="5">
        <v>10</v>
      </c>
      <c r="D22" s="5">
        <v>15</v>
      </c>
      <c r="E22" s="6">
        <f t="shared" si="0"/>
        <v>0.5</v>
      </c>
    </row>
    <row r="23" spans="2:5" ht="20.149999999999999" customHeight="1" thickBot="1" x14ac:dyDescent="0.35">
      <c r="B23" s="4" t="s">
        <v>25</v>
      </c>
      <c r="C23" s="5">
        <v>18</v>
      </c>
      <c r="D23" s="5">
        <v>29</v>
      </c>
      <c r="E23" s="6">
        <f t="shared" si="0"/>
        <v>0.61111111111111116</v>
      </c>
    </row>
    <row r="24" spans="2:5" ht="20.149999999999999" customHeight="1" thickBot="1" x14ac:dyDescent="0.35">
      <c r="B24" s="4" t="s">
        <v>21</v>
      </c>
      <c r="C24" s="6">
        <f>C23/C21</f>
        <v>0.6428571428571429</v>
      </c>
      <c r="D24" s="6">
        <f t="shared" ref="D24" si="1">D23/D21</f>
        <v>0.65909090909090906</v>
      </c>
      <c r="E24" s="6">
        <f t="shared" si="0"/>
        <v>2.5252525252525131E-2</v>
      </c>
    </row>
    <row r="25" spans="2:5" ht="20.149999999999999" customHeight="1" thickBot="1" x14ac:dyDescent="0.35">
      <c r="B25" s="7" t="s">
        <v>26</v>
      </c>
      <c r="C25" s="6">
        <v>0.24385685164742096</v>
      </c>
      <c r="D25" s="6">
        <v>0.29273750141296567</v>
      </c>
      <c r="E25" s="6">
        <f t="shared" si="0"/>
        <v>0.20044812944693682</v>
      </c>
    </row>
    <row r="33" spans="2:5" ht="42.75" customHeight="1" thickBot="1" x14ac:dyDescent="0.35">
      <c r="C33" s="8" t="s">
        <v>103</v>
      </c>
      <c r="D33" s="8" t="s">
        <v>104</v>
      </c>
      <c r="E33" s="8" t="s">
        <v>99</v>
      </c>
    </row>
    <row r="34" spans="2:5" ht="20.149999999999999" customHeight="1" thickBot="1" x14ac:dyDescent="0.35">
      <c r="B34" s="4" t="s">
        <v>27</v>
      </c>
      <c r="C34" s="5">
        <v>86</v>
      </c>
      <c r="D34" s="5">
        <v>64</v>
      </c>
      <c r="E34" s="6">
        <f>IF(C34&gt;0,(D34-C34)/C34,"-")</f>
        <v>-0.2558139534883721</v>
      </c>
    </row>
    <row r="35" spans="2:5" ht="20.149999999999999" customHeight="1" thickBot="1" x14ac:dyDescent="0.3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49999999999999" customHeight="1" thickBot="1" x14ac:dyDescent="0.35">
      <c r="B36" s="4" t="s">
        <v>28</v>
      </c>
      <c r="C36" s="5">
        <v>62</v>
      </c>
      <c r="D36" s="5">
        <v>43</v>
      </c>
      <c r="E36" s="6">
        <f t="shared" si="2"/>
        <v>-0.30645161290322581</v>
      </c>
    </row>
    <row r="37" spans="2:5" ht="20.149999999999999" customHeight="1" thickBot="1" x14ac:dyDescent="0.35">
      <c r="B37" s="4" t="s">
        <v>30</v>
      </c>
      <c r="C37" s="5">
        <v>24</v>
      </c>
      <c r="D37" s="5">
        <v>21</v>
      </c>
      <c r="E37" s="6">
        <f t="shared" si="2"/>
        <v>-0.125</v>
      </c>
    </row>
    <row r="43" spans="2:5" ht="42.75" customHeight="1" thickBot="1" x14ac:dyDescent="0.35">
      <c r="C43" s="8" t="s">
        <v>103</v>
      </c>
      <c r="D43" s="8" t="s">
        <v>104</v>
      </c>
      <c r="E43" s="8" t="s">
        <v>99</v>
      </c>
    </row>
    <row r="44" spans="2:5" ht="20.149999999999999" customHeight="1" thickBot="1" x14ac:dyDescent="0.35">
      <c r="B44" s="4" t="s">
        <v>33</v>
      </c>
      <c r="C44" s="5">
        <v>88</v>
      </c>
      <c r="D44" s="5">
        <v>103</v>
      </c>
      <c r="E44" s="6">
        <f>IF(C44&gt;0,(D44-C44)/C44,"-")</f>
        <v>0.17045454545454544</v>
      </c>
    </row>
    <row r="45" spans="2:5" ht="20.149999999999999" customHeight="1" thickBot="1" x14ac:dyDescent="0.35">
      <c r="B45" s="4" t="s">
        <v>34</v>
      </c>
      <c r="C45" s="5">
        <v>9</v>
      </c>
      <c r="D45" s="5">
        <v>4</v>
      </c>
      <c r="E45" s="6">
        <f t="shared" ref="E45:E51" si="3">IF(C45&gt;0,(D45-C45)/C45,"-")</f>
        <v>-0.55555555555555558</v>
      </c>
    </row>
    <row r="46" spans="2:5" ht="20.149999999999999" customHeight="1" thickBot="1" x14ac:dyDescent="0.35">
      <c r="B46" s="4" t="s">
        <v>31</v>
      </c>
      <c r="C46" s="5">
        <v>19</v>
      </c>
      <c r="D46" s="5">
        <v>21</v>
      </c>
      <c r="E46" s="6">
        <f t="shared" si="3"/>
        <v>0.10526315789473684</v>
      </c>
    </row>
    <row r="47" spans="2:5" ht="20.149999999999999" customHeight="1" thickBot="1" x14ac:dyDescent="0.35">
      <c r="B47" s="4" t="s">
        <v>32</v>
      </c>
      <c r="C47" s="5">
        <v>461</v>
      </c>
      <c r="D47" s="5">
        <v>203</v>
      </c>
      <c r="E47" s="6">
        <f t="shared" si="3"/>
        <v>-0.55965292841648595</v>
      </c>
    </row>
    <row r="48" spans="2:5" ht="20.149999999999999" customHeight="1" thickBot="1" x14ac:dyDescent="0.35">
      <c r="B48" s="4" t="s">
        <v>35</v>
      </c>
      <c r="C48" s="5">
        <v>146</v>
      </c>
      <c r="D48" s="5">
        <v>63</v>
      </c>
      <c r="E48" s="6">
        <f t="shared" si="3"/>
        <v>-0.56849315068493156</v>
      </c>
    </row>
    <row r="49" spans="2:5" ht="20.149999999999999" customHeight="1" thickBot="1" x14ac:dyDescent="0.35">
      <c r="B49" s="4" t="s">
        <v>67</v>
      </c>
      <c r="C49" s="5">
        <v>301</v>
      </c>
      <c r="D49" s="5">
        <v>337</v>
      </c>
      <c r="E49" s="6">
        <f t="shared" si="3"/>
        <v>0.11960132890365449</v>
      </c>
    </row>
    <row r="50" spans="2:5" ht="20.149999999999999" customHeight="1" collapsed="1" thickBot="1" x14ac:dyDescent="0.35">
      <c r="B50" s="4" t="s">
        <v>36</v>
      </c>
      <c r="C50" s="6">
        <f>C44/(C44+C45)</f>
        <v>0.90721649484536082</v>
      </c>
      <c r="D50" s="6">
        <f>D44/(D44+D45)</f>
        <v>0.96261682242990654</v>
      </c>
      <c r="E50" s="6">
        <f t="shared" si="3"/>
        <v>6.1066270178419708E-2</v>
      </c>
    </row>
    <row r="51" spans="2:5" ht="20.149999999999999" customHeight="1" thickBot="1" x14ac:dyDescent="0.35">
      <c r="B51" s="4" t="s">
        <v>37</v>
      </c>
      <c r="C51" s="6">
        <f>C47/(C46+C47)</f>
        <v>0.9604166666666667</v>
      </c>
      <c r="D51" s="6">
        <f t="shared" ref="D51" si="4">D47/(D46+D47)</f>
        <v>0.90625</v>
      </c>
      <c r="E51" s="6">
        <f t="shared" si="3"/>
        <v>-5.6399132321041247E-2</v>
      </c>
    </row>
    <row r="57" spans="2:5" ht="42.75" customHeight="1" thickBot="1" x14ac:dyDescent="0.35">
      <c r="C57" s="8" t="s">
        <v>103</v>
      </c>
      <c r="D57" s="8" t="s">
        <v>104</v>
      </c>
      <c r="E57" s="8" t="s">
        <v>99</v>
      </c>
    </row>
    <row r="58" spans="2:5" ht="20.149999999999999" customHeight="1" thickBot="1" x14ac:dyDescent="0.35">
      <c r="B58" s="4" t="s">
        <v>38</v>
      </c>
      <c r="C58" s="5">
        <v>97</v>
      </c>
      <c r="D58" s="5">
        <v>107</v>
      </c>
      <c r="E58" s="6">
        <f>IF(C58&gt;0,(D58-C58)/C58,"-")</f>
        <v>0.10309278350515463</v>
      </c>
    </row>
    <row r="59" spans="2:5" ht="20.149999999999999" customHeight="1" thickBot="1" x14ac:dyDescent="0.35">
      <c r="B59" s="4" t="s">
        <v>41</v>
      </c>
      <c r="C59" s="5">
        <v>40</v>
      </c>
      <c r="D59" s="5">
        <v>38</v>
      </c>
      <c r="E59" s="6">
        <f t="shared" ref="E59:E63" si="5">IF(C59&gt;0,(D59-C59)/C59,"-")</f>
        <v>-0.05</v>
      </c>
    </row>
    <row r="60" spans="2:5" ht="20.149999999999999" customHeight="1" thickBot="1" x14ac:dyDescent="0.35">
      <c r="B60" s="4" t="s">
        <v>42</v>
      </c>
      <c r="C60" s="5">
        <v>48</v>
      </c>
      <c r="D60" s="5">
        <v>65</v>
      </c>
      <c r="E60" s="6">
        <f t="shared" si="5"/>
        <v>0.35416666666666669</v>
      </c>
    </row>
    <row r="61" spans="2:5" ht="20.149999999999999" customHeight="1" collapsed="1" thickBot="1" x14ac:dyDescent="0.35">
      <c r="B61" s="4" t="s">
        <v>98</v>
      </c>
      <c r="C61" s="6">
        <f>(C59+C60)/C58</f>
        <v>0.90721649484536082</v>
      </c>
      <c r="D61" s="6">
        <f>(D59+D60)/D58</f>
        <v>0.96261682242990654</v>
      </c>
      <c r="E61" s="6">
        <f t="shared" si="5"/>
        <v>6.1066270178419708E-2</v>
      </c>
    </row>
    <row r="62" spans="2:5" ht="20.149999999999999" customHeight="1" thickBot="1" x14ac:dyDescent="0.35">
      <c r="B62" s="4" t="s">
        <v>39</v>
      </c>
      <c r="C62" s="6">
        <v>0.86956521739130432</v>
      </c>
      <c r="D62" s="6">
        <v>0.92682926829268297</v>
      </c>
      <c r="E62" s="6">
        <f t="shared" si="5"/>
        <v>6.5853658536585452E-2</v>
      </c>
    </row>
    <row r="63" spans="2:5" ht="20.149999999999999" customHeight="1" thickBot="1" x14ac:dyDescent="0.35">
      <c r="B63" s="4" t="s">
        <v>40</v>
      </c>
      <c r="C63" s="6">
        <v>0.94117647058823528</v>
      </c>
      <c r="D63" s="6">
        <v>0.98484848484848486</v>
      </c>
      <c r="E63" s="6">
        <f t="shared" si="5"/>
        <v>4.640151515151518E-2</v>
      </c>
    </row>
    <row r="64" spans="2:5" ht="14" thickBot="1" x14ac:dyDescent="0.35">
      <c r="E64" s="6"/>
    </row>
    <row r="69" spans="2:5" ht="42.75" customHeight="1" thickBot="1" x14ac:dyDescent="0.35">
      <c r="C69" s="8" t="s">
        <v>103</v>
      </c>
      <c r="D69" s="8" t="s">
        <v>104</v>
      </c>
      <c r="E69" s="8" t="s">
        <v>99</v>
      </c>
    </row>
    <row r="70" spans="2:5" ht="20.149999999999999" customHeight="1" thickBot="1" x14ac:dyDescent="0.35">
      <c r="B70" s="4" t="s">
        <v>44</v>
      </c>
      <c r="C70" s="5">
        <v>1144</v>
      </c>
      <c r="D70" s="5">
        <v>1154</v>
      </c>
      <c r="E70" s="6">
        <f>IF(C70&gt;0,(D70-C70)/C70,"-")</f>
        <v>8.7412587412587419E-3</v>
      </c>
    </row>
    <row r="71" spans="2:5" ht="20.149999999999999" customHeight="1" thickBot="1" x14ac:dyDescent="0.35">
      <c r="B71" s="4" t="s">
        <v>45</v>
      </c>
      <c r="C71" s="5">
        <v>132</v>
      </c>
      <c r="D71" s="5">
        <v>142</v>
      </c>
      <c r="E71" s="6">
        <f t="shared" ref="E71:E77" si="6">IF(C71&gt;0,(D71-C71)/C71,"-")</f>
        <v>7.575757575757576E-2</v>
      </c>
    </row>
    <row r="72" spans="2:5" ht="20.149999999999999" customHeight="1" thickBot="1" x14ac:dyDescent="0.35">
      <c r="B72" s="4" t="s">
        <v>43</v>
      </c>
      <c r="C72" s="5">
        <v>4</v>
      </c>
      <c r="D72" s="5">
        <v>5</v>
      </c>
      <c r="E72" s="6">
        <f t="shared" si="6"/>
        <v>0.25</v>
      </c>
    </row>
    <row r="73" spans="2:5" ht="20.149999999999999" customHeight="1" thickBot="1" x14ac:dyDescent="0.35">
      <c r="B73" s="4" t="s">
        <v>46</v>
      </c>
      <c r="C73" s="5">
        <v>813</v>
      </c>
      <c r="D73" s="5">
        <v>937</v>
      </c>
      <c r="E73" s="6">
        <f t="shared" si="6"/>
        <v>0.15252152521525214</v>
      </c>
    </row>
    <row r="74" spans="2:5" ht="20.149999999999999" customHeight="1" thickBot="1" x14ac:dyDescent="0.35">
      <c r="B74" s="4" t="s">
        <v>47</v>
      </c>
      <c r="C74" s="5">
        <v>168</v>
      </c>
      <c r="D74" s="5">
        <v>63</v>
      </c>
      <c r="E74" s="6">
        <f t="shared" si="6"/>
        <v>-0.625</v>
      </c>
    </row>
    <row r="75" spans="2:5" ht="20.149999999999999" customHeight="1" thickBot="1" x14ac:dyDescent="0.35">
      <c r="B75" s="4" t="s">
        <v>48</v>
      </c>
      <c r="C75" s="5">
        <v>27</v>
      </c>
      <c r="D75" s="5">
        <v>7</v>
      </c>
      <c r="E75" s="6">
        <f t="shared" si="6"/>
        <v>-0.7407407407407407</v>
      </c>
    </row>
    <row r="76" spans="2:5" ht="20.149999999999999" customHeight="1" thickBot="1" x14ac:dyDescent="0.3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49999999999999" customHeight="1" thickBot="1" x14ac:dyDescent="0.3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35">
      <c r="C89" s="8" t="s">
        <v>103</v>
      </c>
      <c r="D89" s="8" t="s">
        <v>104</v>
      </c>
      <c r="E89" s="8" t="s">
        <v>99</v>
      </c>
    </row>
    <row r="90" spans="2:5" ht="27.5" thickBot="1" x14ac:dyDescent="0.35">
      <c r="B90" s="4" t="s">
        <v>51</v>
      </c>
      <c r="C90" s="5">
        <v>80</v>
      </c>
      <c r="D90" s="5">
        <v>95</v>
      </c>
      <c r="E90" s="6">
        <f>IF(C90&gt;0,(D90-C90)/C90,"-")</f>
        <v>0.1875</v>
      </c>
    </row>
    <row r="91" spans="2:5" ht="27.5" thickBot="1" x14ac:dyDescent="0.35">
      <c r="B91" s="4" t="s">
        <v>52</v>
      </c>
      <c r="C91" s="5">
        <v>14</v>
      </c>
      <c r="D91" s="5">
        <v>17</v>
      </c>
      <c r="E91" s="6">
        <f t="shared" ref="E91:E93" si="7">IF(C91&gt;0,(D91-C91)/C91,"-")</f>
        <v>0.21428571428571427</v>
      </c>
    </row>
    <row r="92" spans="2:5" ht="29.25" customHeight="1" thickBot="1" x14ac:dyDescent="0.35">
      <c r="B92" s="4" t="s">
        <v>53</v>
      </c>
      <c r="C92" s="5">
        <v>15</v>
      </c>
      <c r="D92" s="5">
        <v>14</v>
      </c>
      <c r="E92" s="6">
        <f t="shared" si="7"/>
        <v>-6.6666666666666666E-2</v>
      </c>
    </row>
    <row r="93" spans="2:5" ht="29.25" customHeight="1" thickBot="1" x14ac:dyDescent="0.35">
      <c r="B93" s="4" t="s">
        <v>54</v>
      </c>
      <c r="C93" s="6">
        <f>(C90+C91)/(C90+C91+C92)</f>
        <v>0.86238532110091748</v>
      </c>
      <c r="D93" s="6">
        <f>(D90+D91)/(D90+D91+D92)</f>
        <v>0.88888888888888884</v>
      </c>
      <c r="E93" s="6">
        <f t="shared" si="7"/>
        <v>3.0732860520094447E-2</v>
      </c>
    </row>
    <row r="99" spans="2:5" ht="42.75" customHeight="1" thickBot="1" x14ac:dyDescent="0.35">
      <c r="C99" s="8" t="s">
        <v>103</v>
      </c>
      <c r="D99" s="8" t="s">
        <v>104</v>
      </c>
      <c r="E99" s="8" t="s">
        <v>99</v>
      </c>
    </row>
    <row r="100" spans="2:5" ht="20.149999999999999" customHeight="1" thickBot="1" x14ac:dyDescent="0.35">
      <c r="B100" s="4" t="s">
        <v>38</v>
      </c>
      <c r="C100" s="5">
        <v>109</v>
      </c>
      <c r="D100" s="5">
        <v>126</v>
      </c>
      <c r="E100" s="6">
        <f>IF(C100&gt;0,(D100-C100)/C100,"-")</f>
        <v>0.15596330275229359</v>
      </c>
    </row>
    <row r="101" spans="2:5" ht="20.149999999999999" customHeight="1" thickBot="1" x14ac:dyDescent="0.35">
      <c r="B101" s="4" t="s">
        <v>41</v>
      </c>
      <c r="C101" s="5">
        <v>50</v>
      </c>
      <c r="D101" s="5">
        <v>57</v>
      </c>
      <c r="E101" s="6">
        <f t="shared" ref="E101:E105" si="8">IF(C101&gt;0,(D101-C101)/C101,"-")</f>
        <v>0.14000000000000001</v>
      </c>
    </row>
    <row r="102" spans="2:5" ht="20.149999999999999" customHeight="1" thickBot="1" x14ac:dyDescent="0.35">
      <c r="B102" s="4" t="s">
        <v>42</v>
      </c>
      <c r="C102" s="5">
        <v>44</v>
      </c>
      <c r="D102" s="5">
        <v>55</v>
      </c>
      <c r="E102" s="6">
        <f t="shared" si="8"/>
        <v>0.25</v>
      </c>
    </row>
    <row r="103" spans="2:5" ht="20.149999999999999" customHeight="1" thickBot="1" x14ac:dyDescent="0.35">
      <c r="B103" s="4" t="s">
        <v>98</v>
      </c>
      <c r="C103" s="6">
        <f>(C101+C102)/C100</f>
        <v>0.86238532110091748</v>
      </c>
      <c r="D103" s="6">
        <f>(D101+D102)/D100</f>
        <v>0.88888888888888884</v>
      </c>
      <c r="E103" s="6">
        <f t="shared" si="8"/>
        <v>3.0732860520094447E-2</v>
      </c>
    </row>
    <row r="104" spans="2:5" ht="20.149999999999999" customHeight="1" thickBot="1" x14ac:dyDescent="0.35">
      <c r="B104" s="4" t="s">
        <v>39</v>
      </c>
      <c r="C104" s="6">
        <v>0.84745762711864403</v>
      </c>
      <c r="D104" s="6">
        <v>0.86363636363636365</v>
      </c>
      <c r="E104" s="6">
        <f t="shared" si="8"/>
        <v>1.9090909090909148E-2</v>
      </c>
    </row>
    <row r="105" spans="2:5" ht="20.149999999999999" customHeight="1" thickBot="1" x14ac:dyDescent="0.35">
      <c r="B105" s="4" t="s">
        <v>40</v>
      </c>
      <c r="C105" s="6">
        <v>0.88</v>
      </c>
      <c r="D105" s="6">
        <v>0.91666666666666663</v>
      </c>
      <c r="E105" s="6">
        <f t="shared" si="8"/>
        <v>4.1666666666666623E-2</v>
      </c>
    </row>
    <row r="111" spans="2:5" ht="42.75" customHeight="1" thickBot="1" x14ac:dyDescent="0.35">
      <c r="C111" s="8" t="s">
        <v>103</v>
      </c>
      <c r="D111" s="8" t="s">
        <v>104</v>
      </c>
      <c r="E111" s="8" t="s">
        <v>99</v>
      </c>
    </row>
    <row r="112" spans="2:5" ht="14" thickBot="1" x14ac:dyDescent="0.35">
      <c r="B112" s="4" t="s">
        <v>55</v>
      </c>
      <c r="C112" s="5">
        <v>123</v>
      </c>
      <c r="D112" s="5">
        <v>95</v>
      </c>
      <c r="E112" s="6">
        <f>IF(C112&gt;0,(D112-C112)/C112,"-")</f>
        <v>-0.22764227642276422</v>
      </c>
    </row>
    <row r="113" spans="2:14" ht="14" thickBot="1" x14ac:dyDescent="0.35">
      <c r="B113" s="4" t="s">
        <v>56</v>
      </c>
      <c r="C113" s="5">
        <v>106</v>
      </c>
      <c r="D113" s="5">
        <v>95</v>
      </c>
      <c r="E113" s="6">
        <f t="shared" ref="E113:E114" si="9">IF(C113&gt;0,(D113-C113)/C113,"-")</f>
        <v>-0.10377358490566038</v>
      </c>
    </row>
    <row r="114" spans="2:14" ht="14" thickBot="1" x14ac:dyDescent="0.35">
      <c r="B114" s="4" t="s">
        <v>57</v>
      </c>
      <c r="C114" s="5">
        <v>17</v>
      </c>
      <c r="D114" s="5">
        <v>0</v>
      </c>
      <c r="E114" s="6">
        <f t="shared" si="9"/>
        <v>-1</v>
      </c>
    </row>
    <row r="126" spans="2:14" ht="26.25" customHeight="1" thickBot="1" x14ac:dyDescent="0.3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3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4" thickBot="1" x14ac:dyDescent="0.35">
      <c r="B128" s="4" t="s">
        <v>63</v>
      </c>
      <c r="C128" s="10">
        <v>7</v>
      </c>
      <c r="D128" s="10">
        <v>1</v>
      </c>
      <c r="E128" s="10">
        <v>0</v>
      </c>
      <c r="F128" s="10">
        <v>8</v>
      </c>
      <c r="G128" s="10">
        <v>0</v>
      </c>
      <c r="H128" s="10">
        <v>0</v>
      </c>
      <c r="I128" s="10">
        <v>0</v>
      </c>
      <c r="J128" s="10">
        <v>0</v>
      </c>
      <c r="K128" s="6">
        <f>IF(C128=0,"-",(G128-C128)/C128)</f>
        <v>-1</v>
      </c>
      <c r="L128" s="6">
        <f t="shared" ref="L128:N133" si="10">IF(D128=0,"-",(H128-D128)/D128)</f>
        <v>-1</v>
      </c>
      <c r="M128" s="6" t="str">
        <f t="shared" si="10"/>
        <v>-</v>
      </c>
      <c r="N128" s="6">
        <f t="shared" si="10"/>
        <v>-1</v>
      </c>
    </row>
    <row r="129" spans="2:14" ht="14" thickBot="1" x14ac:dyDescent="0.35">
      <c r="B129" s="4" t="s">
        <v>64</v>
      </c>
      <c r="C129" s="10">
        <v>1</v>
      </c>
      <c r="D129" s="10">
        <v>1</v>
      </c>
      <c r="E129" s="10">
        <v>0</v>
      </c>
      <c r="F129" s="10">
        <v>2</v>
      </c>
      <c r="G129" s="10">
        <v>0</v>
      </c>
      <c r="H129" s="10">
        <v>0</v>
      </c>
      <c r="I129" s="10">
        <v>0</v>
      </c>
      <c r="J129" s="10">
        <v>0</v>
      </c>
      <c r="K129" s="6">
        <f t="shared" ref="K129:K133" si="11">IF(C129=0,"-",(G129-C129)/C129)</f>
        <v>-1</v>
      </c>
      <c r="L129" s="6">
        <f t="shared" si="10"/>
        <v>-1</v>
      </c>
      <c r="M129" s="6" t="str">
        <f t="shared" si="10"/>
        <v>-</v>
      </c>
      <c r="N129" s="6">
        <f t="shared" si="10"/>
        <v>-1</v>
      </c>
    </row>
    <row r="130" spans="2:14" ht="14" thickBot="1" x14ac:dyDescent="0.3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4" thickBot="1" x14ac:dyDescent="0.3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4" thickBot="1" x14ac:dyDescent="0.3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4" thickBot="1" x14ac:dyDescent="0.35">
      <c r="B133" s="4" t="s">
        <v>68</v>
      </c>
      <c r="C133" s="10">
        <v>8</v>
      </c>
      <c r="D133" s="10">
        <v>2</v>
      </c>
      <c r="E133" s="10">
        <v>0</v>
      </c>
      <c r="F133" s="10">
        <v>10</v>
      </c>
      <c r="G133" s="10">
        <v>0</v>
      </c>
      <c r="H133" s="10">
        <v>0</v>
      </c>
      <c r="I133" s="10">
        <v>0</v>
      </c>
      <c r="J133" s="10">
        <v>0</v>
      </c>
      <c r="K133" s="6">
        <f t="shared" si="11"/>
        <v>-1</v>
      </c>
      <c r="L133" s="6">
        <f t="shared" si="10"/>
        <v>-1</v>
      </c>
      <c r="M133" s="6" t="str">
        <f t="shared" si="10"/>
        <v>-</v>
      </c>
      <c r="N133" s="6">
        <f t="shared" si="10"/>
        <v>-1</v>
      </c>
    </row>
    <row r="134" spans="2:14" ht="14" thickBot="1" x14ac:dyDescent="0.35">
      <c r="B134" s="4" t="s">
        <v>36</v>
      </c>
      <c r="C134" s="6">
        <f>IF(C128=0,"-",C128/(C128+C129))</f>
        <v>0.875</v>
      </c>
      <c r="D134" s="6">
        <f>IF(D128=0,"-",D128/(D128+D129))</f>
        <v>0.5</v>
      </c>
      <c r="E134" s="6" t="str">
        <f t="shared" ref="E134:J134" si="12">IF(E128=0,"-",E128/(E128+E129))</f>
        <v>-</v>
      </c>
      <c r="F134" s="6">
        <f t="shared" si="12"/>
        <v>0.8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4" thickBot="1" x14ac:dyDescent="0.3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3">
      <c r="C136" s="13"/>
    </row>
    <row r="137" spans="2:14" x14ac:dyDescent="0.3">
      <c r="C137" s="13"/>
      <c r="M137" s="14"/>
    </row>
    <row r="138" spans="2:14" x14ac:dyDescent="0.3">
      <c r="C138" s="13"/>
    </row>
    <row r="141" spans="2:14" ht="29.25" customHeight="1" thickBot="1" x14ac:dyDescent="0.3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3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4" thickBot="1" x14ac:dyDescent="0.3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4" thickBot="1" x14ac:dyDescent="0.3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4" thickBot="1" x14ac:dyDescent="0.35">
      <c r="B145" s="4" t="s">
        <v>73</v>
      </c>
      <c r="C145" s="10">
        <v>12</v>
      </c>
      <c r="D145" s="10">
        <v>0</v>
      </c>
      <c r="E145" s="10">
        <v>0</v>
      </c>
      <c r="F145" s="10">
        <v>12</v>
      </c>
      <c r="G145" s="10">
        <v>1</v>
      </c>
      <c r="H145" s="10">
        <v>0</v>
      </c>
      <c r="I145" s="10">
        <v>0</v>
      </c>
      <c r="J145" s="10">
        <v>1</v>
      </c>
      <c r="K145" s="6">
        <f t="shared" si="16"/>
        <v>-0.91666666666666663</v>
      </c>
      <c r="L145" s="6" t="str">
        <f t="shared" si="15"/>
        <v>-</v>
      </c>
      <c r="M145" s="6" t="str">
        <f t="shared" si="15"/>
        <v>-</v>
      </c>
      <c r="N145" s="6">
        <f t="shared" si="15"/>
        <v>-0.91666666666666663</v>
      </c>
    </row>
    <row r="146" spans="2:14" ht="14" thickBot="1" x14ac:dyDescent="0.3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4" thickBot="1" x14ac:dyDescent="0.3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4" thickBot="1" x14ac:dyDescent="0.35">
      <c r="B148" s="7" t="s">
        <v>68</v>
      </c>
      <c r="C148" s="10">
        <v>12</v>
      </c>
      <c r="D148" s="10">
        <v>0</v>
      </c>
      <c r="E148" s="10">
        <v>0</v>
      </c>
      <c r="F148" s="10">
        <v>12</v>
      </c>
      <c r="G148" s="10">
        <v>1</v>
      </c>
      <c r="H148" s="10">
        <v>0</v>
      </c>
      <c r="I148" s="10">
        <v>0</v>
      </c>
      <c r="J148" s="10">
        <v>1</v>
      </c>
      <c r="K148" s="6">
        <f t="shared" ref="K148" si="17">IF(C148=0,"-",(G148-C148)/C148)</f>
        <v>-0.91666666666666663</v>
      </c>
      <c r="L148" s="6" t="str">
        <f t="shared" ref="L148" si="18">IF(D148=0,"-",(H148-D148)/D148)</f>
        <v>-</v>
      </c>
      <c r="M148" s="6" t="str">
        <f t="shared" ref="M148" si="19">IF(E148=0,"-",(I148-E148)/E148)</f>
        <v>-</v>
      </c>
      <c r="N148" s="6">
        <f t="shared" ref="N148" si="20">IF(F148=0,"-",(J148-F148)/F148)</f>
        <v>-0.91666666666666663</v>
      </c>
    </row>
    <row r="149" spans="2:14" ht="27.5" thickBot="1" x14ac:dyDescent="0.3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7.5" thickBot="1" x14ac:dyDescent="0.3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x14ac:dyDescent="0.3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x14ac:dyDescent="0.3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x14ac:dyDescent="0.3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35">
      <c r="B156" s="7"/>
      <c r="C156" s="8" t="s">
        <v>103</v>
      </c>
      <c r="D156" s="8" t="s">
        <v>104</v>
      </c>
      <c r="E156" s="8" t="s">
        <v>99</v>
      </c>
    </row>
    <row r="157" spans="2:14" ht="14" thickBot="1" x14ac:dyDescent="0.35">
      <c r="B157" s="4" t="s">
        <v>94</v>
      </c>
      <c r="C157" s="19">
        <v>9</v>
      </c>
      <c r="D157" s="19">
        <v>1</v>
      </c>
      <c r="E157" s="18">
        <f>IF(C157=0,"-",(D157-C157)/C157)</f>
        <v>-0.88888888888888884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4" thickBot="1" x14ac:dyDescent="0.35">
      <c r="B158" s="4" t="s">
        <v>95</v>
      </c>
      <c r="C158" s="19">
        <v>3</v>
      </c>
      <c r="D158" s="19">
        <v>0</v>
      </c>
      <c r="E158" s="18">
        <f t="shared" ref="E158:E159" si="23">IF(C158=0,"-",(D158-C158)/C158)</f>
        <v>-1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4" thickBot="1" x14ac:dyDescent="0.3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4" thickBot="1" x14ac:dyDescent="0.35">
      <c r="B160" s="4" t="s">
        <v>97</v>
      </c>
      <c r="C160" s="18">
        <f>IF(C157=0,"-",C157/(C157+C158+C159))</f>
        <v>0.75</v>
      </c>
      <c r="D160" s="18">
        <f>IF(D157=0,"-",D157/(D157+D158+D159))</f>
        <v>1</v>
      </c>
      <c r="E160" s="18">
        <f>IF(OR(C160="-",D160="-"),"-",(D160-C160)/C160)</f>
        <v>0.33333333333333331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x14ac:dyDescent="0.3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x14ac:dyDescent="0.3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x14ac:dyDescent="0.3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35">
      <c r="C165" s="8" t="s">
        <v>103</v>
      </c>
      <c r="D165" s="8" t="s">
        <v>104</v>
      </c>
      <c r="E165" s="8" t="s">
        <v>99</v>
      </c>
    </row>
    <row r="166" spans="2:14" ht="20.149999999999999" customHeight="1" thickBot="1" x14ac:dyDescent="0.35">
      <c r="B166" s="4" t="s">
        <v>38</v>
      </c>
      <c r="C166" s="5">
        <v>10</v>
      </c>
      <c r="D166" s="5">
        <v>0</v>
      </c>
      <c r="E166" s="6">
        <f>IF(C166=0,"-",(D166-C166)/C166)</f>
        <v>-1</v>
      </c>
    </row>
    <row r="167" spans="2:14" ht="20.149999999999999" customHeight="1" thickBot="1" x14ac:dyDescent="0.35">
      <c r="B167" s="4" t="s">
        <v>41</v>
      </c>
      <c r="C167" s="5">
        <v>1</v>
      </c>
      <c r="D167" s="5">
        <v>0</v>
      </c>
      <c r="E167" s="6">
        <f t="shared" ref="E167:E168" si="24">IF(C167=0,"-",(D167-C167)/C167)</f>
        <v>-1</v>
      </c>
    </row>
    <row r="168" spans="2:14" ht="20.149999999999999" customHeight="1" thickBot="1" x14ac:dyDescent="0.35">
      <c r="B168" s="4" t="s">
        <v>42</v>
      </c>
      <c r="C168" s="5">
        <v>7</v>
      </c>
      <c r="D168" s="5">
        <v>0</v>
      </c>
      <c r="E168" s="6">
        <f t="shared" si="24"/>
        <v>-1</v>
      </c>
    </row>
    <row r="169" spans="2:14" ht="20.149999999999999" customHeight="1" thickBot="1" x14ac:dyDescent="0.35">
      <c r="B169" s="4" t="s">
        <v>98</v>
      </c>
      <c r="C169" s="6">
        <f>IF(C166=0,"-",(C167+C168)/C166)</f>
        <v>0.8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49999999999999" customHeight="1" thickBot="1" x14ac:dyDescent="0.35">
      <c r="B170" s="4" t="s">
        <v>39</v>
      </c>
      <c r="C170" s="6">
        <v>1</v>
      </c>
      <c r="D170" s="6" t="s">
        <v>105</v>
      </c>
      <c r="E170" s="6" t="str">
        <f t="shared" si="25"/>
        <v>-</v>
      </c>
    </row>
    <row r="171" spans="2:14" ht="20.149999999999999" customHeight="1" thickBot="1" x14ac:dyDescent="0.35">
      <c r="B171" s="4" t="s">
        <v>40</v>
      </c>
      <c r="C171" s="6">
        <v>0.77777777777777779</v>
      </c>
      <c r="D171" s="6" t="s">
        <v>105</v>
      </c>
      <c r="E171" s="6" t="str">
        <f t="shared" si="25"/>
        <v>-</v>
      </c>
    </row>
    <row r="172" spans="2:14" ht="20.149999999999999" customHeight="1" x14ac:dyDescent="0.3">
      <c r="B172" s="7"/>
      <c r="C172" s="18"/>
      <c r="D172" s="18"/>
      <c r="E172" s="18"/>
    </row>
    <row r="177" spans="2:8" ht="42.75" customHeight="1" thickBot="1" x14ac:dyDescent="0.35">
      <c r="C177" s="8" t="s">
        <v>103</v>
      </c>
      <c r="D177" s="8" t="s">
        <v>104</v>
      </c>
      <c r="E177" s="8" t="s">
        <v>99</v>
      </c>
    </row>
    <row r="178" spans="2:8" ht="14" thickBot="1" x14ac:dyDescent="0.35">
      <c r="B178" s="15" t="s">
        <v>81</v>
      </c>
      <c r="C178" s="5">
        <v>2</v>
      </c>
      <c r="D178" s="5">
        <v>1</v>
      </c>
      <c r="E178" s="6">
        <f>IF(C178=0,"-",(D178-C178)/C178)</f>
        <v>-0.5</v>
      </c>
      <c r="H178" s="13"/>
    </row>
    <row r="179" spans="2:8" ht="14" thickBot="1" x14ac:dyDescent="0.35">
      <c r="B179" s="4" t="s">
        <v>43</v>
      </c>
      <c r="C179" s="5">
        <v>2</v>
      </c>
      <c r="D179" s="5">
        <v>1</v>
      </c>
      <c r="E179" s="6">
        <f t="shared" ref="E179:E185" si="26">IF(C179=0,"-",(D179-C179)/C179)</f>
        <v>-0.5</v>
      </c>
      <c r="H179" s="13"/>
    </row>
    <row r="180" spans="2:8" ht="14" thickBot="1" x14ac:dyDescent="0.3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4" thickBot="1" x14ac:dyDescent="0.3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4" thickBot="1" x14ac:dyDescent="0.35">
      <c r="B182" s="15" t="s">
        <v>79</v>
      </c>
      <c r="C182" s="5">
        <v>23</v>
      </c>
      <c r="D182" s="5">
        <v>6</v>
      </c>
      <c r="E182" s="6">
        <f t="shared" si="26"/>
        <v>-0.73913043478260865</v>
      </c>
      <c r="H182" s="13"/>
    </row>
    <row r="183" spans="2:8" ht="14" thickBot="1" x14ac:dyDescent="0.35">
      <c r="B183" s="4" t="s">
        <v>47</v>
      </c>
      <c r="C183" s="5">
        <v>23</v>
      </c>
      <c r="D183" s="5">
        <v>6</v>
      </c>
      <c r="E183" s="6">
        <f t="shared" si="26"/>
        <v>-0.73913043478260865</v>
      </c>
      <c r="H183" s="13"/>
    </row>
    <row r="184" spans="2:8" ht="14" thickBot="1" x14ac:dyDescent="0.3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4" thickBot="1" x14ac:dyDescent="0.35">
      <c r="B185" s="4" t="s">
        <v>80</v>
      </c>
      <c r="C185" s="5">
        <v>0</v>
      </c>
      <c r="D185" s="5">
        <v>0</v>
      </c>
      <c r="E185" s="6" t="str">
        <f t="shared" si="26"/>
        <v>-</v>
      </c>
      <c r="H185" s="13"/>
    </row>
    <row r="196" spans="2:5" ht="42.75" customHeight="1" thickBot="1" x14ac:dyDescent="0.35">
      <c r="C196" s="8" t="s">
        <v>103</v>
      </c>
      <c r="D196" s="8" t="s">
        <v>104</v>
      </c>
      <c r="E196" s="8" t="s">
        <v>99</v>
      </c>
    </row>
    <row r="197" spans="2:5" ht="14" thickBot="1" x14ac:dyDescent="0.35">
      <c r="B197" s="4" t="s">
        <v>82</v>
      </c>
      <c r="C197" s="5">
        <v>3</v>
      </c>
      <c r="D197" s="5">
        <v>2</v>
      </c>
      <c r="E197" s="6">
        <f t="shared" ref="E197:E200" si="27">IF(C197=0,"-",(D197-C197)/C197)</f>
        <v>-0.33333333333333331</v>
      </c>
    </row>
    <row r="198" spans="2:5" ht="14" thickBot="1" x14ac:dyDescent="0.3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4" thickBot="1" x14ac:dyDescent="0.35">
      <c r="B199" s="4" t="s">
        <v>84</v>
      </c>
      <c r="C199" s="5">
        <v>3</v>
      </c>
      <c r="D199" s="5">
        <v>2</v>
      </c>
      <c r="E199" s="6">
        <f t="shared" si="27"/>
        <v>-0.33333333333333331</v>
      </c>
    </row>
    <row r="200" spans="2:5" ht="14" thickBot="1" x14ac:dyDescent="0.35">
      <c r="B200" s="4" t="s">
        <v>85</v>
      </c>
      <c r="C200" s="5">
        <v>3</v>
      </c>
      <c r="D200" s="5">
        <v>2</v>
      </c>
      <c r="E200" s="6">
        <f t="shared" si="27"/>
        <v>-0.33333333333333331</v>
      </c>
    </row>
    <row r="201" spans="2:5" x14ac:dyDescent="0.3">
      <c r="B201" s="7"/>
      <c r="C201" s="19"/>
      <c r="D201" s="19"/>
      <c r="E201" s="18"/>
    </row>
    <row r="206" spans="2:5" ht="42.75" customHeight="1" thickBot="1" x14ac:dyDescent="0.35">
      <c r="C206" s="8" t="s">
        <v>103</v>
      </c>
      <c r="D206" s="8" t="s">
        <v>104</v>
      </c>
      <c r="E206" s="8" t="s">
        <v>99</v>
      </c>
    </row>
    <row r="207" spans="2:5" ht="20.149999999999999" customHeight="1" thickBot="1" x14ac:dyDescent="0.3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49999999999999" customHeight="1" thickBot="1" x14ac:dyDescent="0.35">
      <c r="B208" s="17" t="s">
        <v>89</v>
      </c>
      <c r="C208" s="5">
        <v>3</v>
      </c>
      <c r="D208" s="5">
        <v>2</v>
      </c>
      <c r="E208" s="6">
        <f t="shared" si="28"/>
        <v>-0.33333333333333331</v>
      </c>
    </row>
    <row r="209" spans="2:5" ht="20.149999999999999" customHeight="1" thickBot="1" x14ac:dyDescent="0.35">
      <c r="B209" s="17" t="s">
        <v>86</v>
      </c>
      <c r="C209" s="5">
        <v>2</v>
      </c>
      <c r="D209" s="5">
        <v>1</v>
      </c>
      <c r="E209" s="6">
        <f t="shared" si="28"/>
        <v>-0.5</v>
      </c>
    </row>
    <row r="210" spans="2:5" ht="20.149999999999999" customHeight="1" thickBot="1" x14ac:dyDescent="0.35">
      <c r="B210" s="17" t="s">
        <v>87</v>
      </c>
      <c r="C210" s="5">
        <v>1</v>
      </c>
      <c r="D210" s="5">
        <v>1</v>
      </c>
      <c r="E210" s="6">
        <f t="shared" si="28"/>
        <v>0</v>
      </c>
    </row>
    <row r="211" spans="2:5" ht="20.149999999999999" customHeight="1" thickBot="1" x14ac:dyDescent="0.35">
      <c r="B211" s="17" t="s">
        <v>90</v>
      </c>
      <c r="C211" s="5"/>
      <c r="D211" s="5"/>
      <c r="E211" s="6"/>
    </row>
    <row r="212" spans="2:5" ht="20.149999999999999" customHeight="1" thickBot="1" x14ac:dyDescent="0.3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4" thickBot="1" x14ac:dyDescent="0.3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4" thickBot="1" x14ac:dyDescent="0.3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x14ac:dyDescent="0.3">
      <c r="B215" s="21"/>
      <c r="C215" s="19"/>
      <c r="D215" s="19"/>
      <c r="E215" s="18"/>
    </row>
    <row r="220" spans="2:5" ht="42.75" customHeight="1" thickBot="1" x14ac:dyDescent="0.35">
      <c r="C220" s="8" t="s">
        <v>103</v>
      </c>
      <c r="D220" s="8" t="s">
        <v>104</v>
      </c>
      <c r="E220" s="8" t="s">
        <v>99</v>
      </c>
    </row>
    <row r="221" spans="2:5" ht="14" thickBot="1" x14ac:dyDescent="0.35">
      <c r="B221" s="16" t="s">
        <v>91</v>
      </c>
      <c r="C221" s="5">
        <v>3</v>
      </c>
      <c r="D221" s="5">
        <v>2</v>
      </c>
      <c r="E221" s="6">
        <f t="shared" ref="E221:E223" si="30">IF(C221=0,"-",(D221-C221)/C221)</f>
        <v>-0.33333333333333331</v>
      </c>
    </row>
    <row r="222" spans="2:5" ht="14" thickBot="1" x14ac:dyDescent="0.35">
      <c r="B222" s="16" t="s">
        <v>92</v>
      </c>
      <c r="C222" s="5">
        <v>8</v>
      </c>
      <c r="D222" s="5">
        <v>8</v>
      </c>
      <c r="E222" s="6">
        <f t="shared" si="30"/>
        <v>0</v>
      </c>
    </row>
    <row r="223" spans="2:5" ht="14" thickBot="1" x14ac:dyDescent="0.35">
      <c r="B223" s="16" t="s">
        <v>93</v>
      </c>
      <c r="C223" s="5">
        <v>1</v>
      </c>
      <c r="D223" s="5">
        <v>5</v>
      </c>
      <c r="E223" s="6">
        <f t="shared" si="30"/>
        <v>4</v>
      </c>
    </row>
    <row r="224" spans="2:5" ht="14" thickBot="1" x14ac:dyDescent="0.35">
      <c r="C224" s="5"/>
      <c r="D224" s="5"/>
      <c r="E224" s="6"/>
    </row>
    <row r="225" spans="3:5" ht="14" thickBot="1" x14ac:dyDescent="0.35">
      <c r="C225" s="5"/>
      <c r="D225" s="5"/>
      <c r="E225" s="6"/>
    </row>
    <row r="226" spans="3:5" ht="14" thickBot="1" x14ac:dyDescent="0.35">
      <c r="C226" s="5"/>
      <c r="D226" s="5"/>
      <c r="E226" s="6"/>
    </row>
    <row r="227" spans="3:5" ht="14" thickBot="1" x14ac:dyDescent="0.35">
      <c r="C227" s="5"/>
      <c r="D227" s="5"/>
      <c r="E227" s="6"/>
    </row>
    <row r="228" spans="3:5" ht="14" thickBot="1" x14ac:dyDescent="0.3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28"/>
  <sheetViews>
    <sheetView workbookViewId="0"/>
  </sheetViews>
  <sheetFormatPr baseColWidth="10" defaultRowHeight="13.5" x14ac:dyDescent="0.3"/>
  <cols>
    <col min="2" max="2" width="56.84375" bestFit="1" customWidth="1"/>
    <col min="3" max="4" width="12.4609375" customWidth="1"/>
    <col min="5" max="5" width="12.765625" customWidth="1"/>
    <col min="6" max="6" width="8.765625" bestFit="1" customWidth="1"/>
    <col min="7" max="7" width="11.61328125" customWidth="1"/>
    <col min="8" max="8" width="12.15234375" customWidth="1"/>
    <col min="9" max="9" width="12.765625" customWidth="1"/>
    <col min="10" max="10" width="8.765625" bestFit="1" customWidth="1"/>
    <col min="11" max="11" width="11.61328125" bestFit="1" customWidth="1"/>
    <col min="12" max="12" width="12" bestFit="1" customWidth="1"/>
    <col min="13" max="13" width="12.765625" customWidth="1"/>
    <col min="14" max="14" width="9.61328125" bestFit="1" customWidth="1"/>
  </cols>
  <sheetData>
    <row r="1" spans="1:5" ht="14" thickBot="1" x14ac:dyDescent="0.35">
      <c r="A1" s="5"/>
      <c r="B1" s="5"/>
    </row>
    <row r="2" spans="1:5" ht="14" thickBot="1" x14ac:dyDescent="0.35">
      <c r="A2" s="5"/>
      <c r="B2" s="5"/>
    </row>
    <row r="3" spans="1:5" ht="14" thickBot="1" x14ac:dyDescent="0.35">
      <c r="A3" s="5"/>
      <c r="B3" s="5"/>
    </row>
    <row r="11" spans="1:5" ht="27" customHeight="1" x14ac:dyDescent="0.3">
      <c r="B11" s="20" t="str">
        <f>Portada!B9</f>
        <v>4º Trimestre 2025</v>
      </c>
    </row>
    <row r="13" spans="1:5" ht="42.75" customHeight="1" thickBot="1" x14ac:dyDescent="0.35">
      <c r="C13" s="8" t="s">
        <v>103</v>
      </c>
      <c r="D13" s="8" t="s">
        <v>104</v>
      </c>
      <c r="E13" s="8" t="s">
        <v>99</v>
      </c>
    </row>
    <row r="14" spans="1:5" ht="20.149999999999999" customHeight="1" thickBot="1" x14ac:dyDescent="0.35">
      <c r="B14" s="4" t="s">
        <v>22</v>
      </c>
      <c r="C14" s="5">
        <v>1728</v>
      </c>
      <c r="D14" s="5">
        <v>1778</v>
      </c>
      <c r="E14" s="6">
        <f>IF(C14&gt;0,(D14-C14)/C14)</f>
        <v>2.8935185185185185E-2</v>
      </c>
    </row>
    <row r="15" spans="1:5" ht="20.149999999999999" customHeight="1" thickBot="1" x14ac:dyDescent="0.35">
      <c r="B15" s="4" t="s">
        <v>17</v>
      </c>
      <c r="C15" s="5">
        <v>1650</v>
      </c>
      <c r="D15" s="5">
        <v>1736</v>
      </c>
      <c r="E15" s="6">
        <f t="shared" ref="E15:E25" si="0">IF(C15&gt;0,(D15-C15)/C15)</f>
        <v>5.2121212121212124E-2</v>
      </c>
    </row>
    <row r="16" spans="1:5" ht="20.149999999999999" customHeight="1" thickBot="1" x14ac:dyDescent="0.35">
      <c r="B16" s="4" t="s">
        <v>18</v>
      </c>
      <c r="C16" s="5">
        <v>817</v>
      </c>
      <c r="D16" s="5">
        <v>889</v>
      </c>
      <c r="E16" s="6">
        <f t="shared" si="0"/>
        <v>8.8127294981640153E-2</v>
      </c>
    </row>
    <row r="17" spans="2:5" ht="20.149999999999999" customHeight="1" thickBot="1" x14ac:dyDescent="0.35">
      <c r="B17" s="4" t="s">
        <v>19</v>
      </c>
      <c r="C17" s="5">
        <v>833</v>
      </c>
      <c r="D17" s="5">
        <v>847</v>
      </c>
      <c r="E17" s="6">
        <f t="shared" si="0"/>
        <v>1.680672268907563E-2</v>
      </c>
    </row>
    <row r="18" spans="2:5" ht="20.149999999999999" customHeight="1" thickBot="1" x14ac:dyDescent="0.35">
      <c r="B18" s="4" t="s">
        <v>100</v>
      </c>
      <c r="C18" s="5">
        <v>3</v>
      </c>
      <c r="D18" s="5">
        <v>14</v>
      </c>
      <c r="E18" s="6">
        <f>IF(C18=0,"-",(D18-C18)/C18)</f>
        <v>3.6666666666666665</v>
      </c>
    </row>
    <row r="19" spans="2:5" ht="20.149999999999999" customHeight="1" thickBot="1" x14ac:dyDescent="0.35">
      <c r="B19" s="4" t="s">
        <v>101</v>
      </c>
      <c r="C19" s="5">
        <v>6</v>
      </c>
      <c r="D19" s="5">
        <v>7</v>
      </c>
      <c r="E19" s="6">
        <f>IF(C19=0,"-",(D19-C19)/C19)</f>
        <v>0.16666666666666666</v>
      </c>
    </row>
    <row r="20" spans="2:5" ht="20.149999999999999" customHeight="1" thickBot="1" x14ac:dyDescent="0.35">
      <c r="B20" s="4" t="s">
        <v>20</v>
      </c>
      <c r="C20" s="6">
        <f>C17/C15</f>
        <v>0.50484848484848488</v>
      </c>
      <c r="D20" s="6">
        <f>D17/D15</f>
        <v>0.48790322580645162</v>
      </c>
      <c r="E20" s="6">
        <f t="shared" si="0"/>
        <v>-3.3565038918793359E-2</v>
      </c>
    </row>
    <row r="21" spans="2:5" ht="30" customHeight="1" thickBot="1" x14ac:dyDescent="0.35">
      <c r="B21" s="4" t="s">
        <v>23</v>
      </c>
      <c r="C21" s="5">
        <v>240</v>
      </c>
      <c r="D21" s="5">
        <v>254</v>
      </c>
      <c r="E21" s="6">
        <f t="shared" si="0"/>
        <v>5.8333333333333334E-2</v>
      </c>
    </row>
    <row r="22" spans="2:5" ht="20.149999999999999" customHeight="1" thickBot="1" x14ac:dyDescent="0.35">
      <c r="B22" s="4" t="s">
        <v>24</v>
      </c>
      <c r="C22" s="5">
        <v>128</v>
      </c>
      <c r="D22" s="5">
        <v>124</v>
      </c>
      <c r="E22" s="6">
        <f t="shared" si="0"/>
        <v>-3.125E-2</v>
      </c>
    </row>
    <row r="23" spans="2:5" ht="20.149999999999999" customHeight="1" thickBot="1" x14ac:dyDescent="0.35">
      <c r="B23" s="4" t="s">
        <v>25</v>
      </c>
      <c r="C23" s="5">
        <v>112</v>
      </c>
      <c r="D23" s="5">
        <v>130</v>
      </c>
      <c r="E23" s="6">
        <f t="shared" si="0"/>
        <v>0.16071428571428573</v>
      </c>
    </row>
    <row r="24" spans="2:5" ht="20.149999999999999" customHeight="1" thickBot="1" x14ac:dyDescent="0.35">
      <c r="B24" s="4" t="s">
        <v>21</v>
      </c>
      <c r="C24" s="6">
        <f>C23/C21</f>
        <v>0.46666666666666667</v>
      </c>
      <c r="D24" s="6">
        <f t="shared" ref="D24" si="1">D23/D21</f>
        <v>0.51181102362204722</v>
      </c>
      <c r="E24" s="6">
        <f t="shared" si="0"/>
        <v>9.673790776152974E-2</v>
      </c>
    </row>
    <row r="25" spans="2:5" ht="20.149999999999999" customHeight="1" thickBot="1" x14ac:dyDescent="0.35">
      <c r="B25" s="7" t="s">
        <v>26</v>
      </c>
      <c r="C25" s="6">
        <v>0.14420606259766683</v>
      </c>
      <c r="D25" s="6">
        <v>0.1508745247148289</v>
      </c>
      <c r="E25" s="6">
        <f t="shared" si="0"/>
        <v>4.6242592003687112E-2</v>
      </c>
    </row>
    <row r="33" spans="2:5" ht="42.75" customHeight="1" thickBot="1" x14ac:dyDescent="0.35">
      <c r="C33" s="8" t="s">
        <v>103</v>
      </c>
      <c r="D33" s="8" t="s">
        <v>104</v>
      </c>
      <c r="E33" s="8" t="s">
        <v>99</v>
      </c>
    </row>
    <row r="34" spans="2:5" ht="20.149999999999999" customHeight="1" thickBot="1" x14ac:dyDescent="0.35">
      <c r="B34" s="4" t="s">
        <v>27</v>
      </c>
      <c r="C34" s="5">
        <v>263</v>
      </c>
      <c r="D34" s="5">
        <v>288</v>
      </c>
      <c r="E34" s="6">
        <f>IF(C34&gt;0,(D34-C34)/C34,"-")</f>
        <v>9.5057034220532313E-2</v>
      </c>
    </row>
    <row r="35" spans="2:5" ht="20.149999999999999" customHeight="1" thickBot="1" x14ac:dyDescent="0.35">
      <c r="B35" s="4" t="s">
        <v>29</v>
      </c>
      <c r="C35" s="5">
        <v>0</v>
      </c>
      <c r="D35" s="5">
        <v>5</v>
      </c>
      <c r="E35" s="6" t="str">
        <f t="shared" ref="E35:E37" si="2">IF(C35&gt;0,(D35-C35)/C35,"-")</f>
        <v>-</v>
      </c>
    </row>
    <row r="36" spans="2:5" ht="20.149999999999999" customHeight="1" thickBot="1" x14ac:dyDescent="0.35">
      <c r="B36" s="4" t="s">
        <v>28</v>
      </c>
      <c r="C36" s="5">
        <v>156</v>
      </c>
      <c r="D36" s="5">
        <v>181</v>
      </c>
      <c r="E36" s="6">
        <f t="shared" si="2"/>
        <v>0.16025641025641027</v>
      </c>
    </row>
    <row r="37" spans="2:5" ht="20.149999999999999" customHeight="1" thickBot="1" x14ac:dyDescent="0.35">
      <c r="B37" s="4" t="s">
        <v>30</v>
      </c>
      <c r="C37" s="5">
        <v>107</v>
      </c>
      <c r="D37" s="5">
        <v>102</v>
      </c>
      <c r="E37" s="6">
        <f t="shared" si="2"/>
        <v>-4.6728971962616821E-2</v>
      </c>
    </row>
    <row r="43" spans="2:5" ht="42.75" customHeight="1" thickBot="1" x14ac:dyDescent="0.35">
      <c r="C43" s="8" t="s">
        <v>103</v>
      </c>
      <c r="D43" s="8" t="s">
        <v>104</v>
      </c>
      <c r="E43" s="8" t="s">
        <v>99</v>
      </c>
    </row>
    <row r="44" spans="2:5" ht="20.149999999999999" customHeight="1" thickBot="1" x14ac:dyDescent="0.35">
      <c r="B44" s="4" t="s">
        <v>33</v>
      </c>
      <c r="C44" s="5">
        <v>363</v>
      </c>
      <c r="D44" s="5">
        <v>331</v>
      </c>
      <c r="E44" s="6">
        <f>IF(C44&gt;0,(D44-C44)/C44,"-")</f>
        <v>-8.8154269972451793E-2</v>
      </c>
    </row>
    <row r="45" spans="2:5" ht="20.149999999999999" customHeight="1" thickBot="1" x14ac:dyDescent="0.35">
      <c r="B45" s="4" t="s">
        <v>34</v>
      </c>
      <c r="C45" s="5">
        <v>16</v>
      </c>
      <c r="D45" s="5">
        <v>10</v>
      </c>
      <c r="E45" s="6">
        <f t="shared" ref="E45:E51" si="3">IF(C45&gt;0,(D45-C45)/C45,"-")</f>
        <v>-0.375</v>
      </c>
    </row>
    <row r="46" spans="2:5" ht="20.149999999999999" customHeight="1" thickBot="1" x14ac:dyDescent="0.35">
      <c r="B46" s="4" t="s">
        <v>31</v>
      </c>
      <c r="C46" s="5">
        <v>23</v>
      </c>
      <c r="D46" s="5">
        <v>17</v>
      </c>
      <c r="E46" s="6">
        <f t="shared" si="3"/>
        <v>-0.2608695652173913</v>
      </c>
    </row>
    <row r="47" spans="2:5" ht="20.149999999999999" customHeight="1" thickBot="1" x14ac:dyDescent="0.35">
      <c r="B47" s="4" t="s">
        <v>32</v>
      </c>
      <c r="C47" s="5">
        <v>599</v>
      </c>
      <c r="D47" s="5">
        <v>619</v>
      </c>
      <c r="E47" s="6">
        <f t="shared" si="3"/>
        <v>3.3388981636060099E-2</v>
      </c>
    </row>
    <row r="48" spans="2:5" ht="20.149999999999999" customHeight="1" thickBot="1" x14ac:dyDescent="0.35">
      <c r="B48" s="4" t="s">
        <v>35</v>
      </c>
      <c r="C48" s="5">
        <v>348</v>
      </c>
      <c r="D48" s="5">
        <v>362</v>
      </c>
      <c r="E48" s="6">
        <f t="shared" si="3"/>
        <v>4.0229885057471264E-2</v>
      </c>
    </row>
    <row r="49" spans="2:5" ht="20.149999999999999" customHeight="1" thickBot="1" x14ac:dyDescent="0.35">
      <c r="B49" s="4" t="s">
        <v>67</v>
      </c>
      <c r="C49" s="5">
        <v>129</v>
      </c>
      <c r="D49" s="5">
        <v>344</v>
      </c>
      <c r="E49" s="6">
        <f t="shared" si="3"/>
        <v>1.6666666666666667</v>
      </c>
    </row>
    <row r="50" spans="2:5" ht="20.149999999999999" customHeight="1" collapsed="1" thickBot="1" x14ac:dyDescent="0.35">
      <c r="B50" s="4" t="s">
        <v>36</v>
      </c>
      <c r="C50" s="6">
        <f>C44/(C44+C45)</f>
        <v>0.95778364116094983</v>
      </c>
      <c r="D50" s="6">
        <f>D44/(D44+D45)</f>
        <v>0.97067448680351909</v>
      </c>
      <c r="E50" s="6">
        <f t="shared" si="3"/>
        <v>1.3459037186043387E-2</v>
      </c>
    </row>
    <row r="51" spans="2:5" ht="20.149999999999999" customHeight="1" thickBot="1" x14ac:dyDescent="0.35">
      <c r="B51" s="4" t="s">
        <v>37</v>
      </c>
      <c r="C51" s="6">
        <f>C47/(C46+C47)</f>
        <v>0.96302250803858525</v>
      </c>
      <c r="D51" s="6">
        <f t="shared" ref="D51" si="4">D47/(D46+D47)</f>
        <v>0.97327044025157228</v>
      </c>
      <c r="E51" s="6">
        <f t="shared" si="3"/>
        <v>1.0641425436524096E-2</v>
      </c>
    </row>
    <row r="57" spans="2:5" ht="42.75" customHeight="1" thickBot="1" x14ac:dyDescent="0.35">
      <c r="C57" s="8" t="s">
        <v>103</v>
      </c>
      <c r="D57" s="8" t="s">
        <v>104</v>
      </c>
      <c r="E57" s="8" t="s">
        <v>99</v>
      </c>
    </row>
    <row r="58" spans="2:5" ht="20.149999999999999" customHeight="1" thickBot="1" x14ac:dyDescent="0.35">
      <c r="B58" s="4" t="s">
        <v>38</v>
      </c>
      <c r="C58" s="5">
        <v>379</v>
      </c>
      <c r="D58" s="5">
        <v>341</v>
      </c>
      <c r="E58" s="6">
        <f>IF(C58&gt;0,(D58-C58)/C58,"-")</f>
        <v>-0.10026385224274406</v>
      </c>
    </row>
    <row r="59" spans="2:5" ht="20.149999999999999" customHeight="1" thickBot="1" x14ac:dyDescent="0.35">
      <c r="B59" s="4" t="s">
        <v>41</v>
      </c>
      <c r="C59" s="5">
        <v>176</v>
      </c>
      <c r="D59" s="5">
        <v>140</v>
      </c>
      <c r="E59" s="6">
        <f t="shared" ref="E59:E63" si="5">IF(C59&gt;0,(D59-C59)/C59,"-")</f>
        <v>-0.20454545454545456</v>
      </c>
    </row>
    <row r="60" spans="2:5" ht="20.149999999999999" customHeight="1" thickBot="1" x14ac:dyDescent="0.35">
      <c r="B60" s="4" t="s">
        <v>42</v>
      </c>
      <c r="C60" s="5">
        <v>187</v>
      </c>
      <c r="D60" s="5">
        <v>191</v>
      </c>
      <c r="E60" s="6">
        <f t="shared" si="5"/>
        <v>2.1390374331550801E-2</v>
      </c>
    </row>
    <row r="61" spans="2:5" ht="20.149999999999999" customHeight="1" collapsed="1" thickBot="1" x14ac:dyDescent="0.35">
      <c r="B61" s="4" t="s">
        <v>98</v>
      </c>
      <c r="C61" s="6">
        <f>(C59+C60)/C58</f>
        <v>0.95778364116094983</v>
      </c>
      <c r="D61" s="6">
        <f>(D59+D60)/D58</f>
        <v>0.97067448680351909</v>
      </c>
      <c r="E61" s="6">
        <f t="shared" si="5"/>
        <v>1.3459037186043387E-2</v>
      </c>
    </row>
    <row r="62" spans="2:5" ht="20.149999999999999" customHeight="1" thickBot="1" x14ac:dyDescent="0.35">
      <c r="B62" s="4" t="s">
        <v>39</v>
      </c>
      <c r="C62" s="6">
        <v>0.93617021276595747</v>
      </c>
      <c r="D62" s="6">
        <v>0.95238095238095233</v>
      </c>
      <c r="E62" s="6">
        <f t="shared" si="5"/>
        <v>1.731601731601724E-2</v>
      </c>
    </row>
    <row r="63" spans="2:5" ht="20.149999999999999" customHeight="1" thickBot="1" x14ac:dyDescent="0.35">
      <c r="B63" s="4" t="s">
        <v>40</v>
      </c>
      <c r="C63" s="6">
        <v>0.97905759162303663</v>
      </c>
      <c r="D63" s="6">
        <v>0.98453608247422686</v>
      </c>
      <c r="E63" s="6">
        <f t="shared" si="5"/>
        <v>5.5956778212691675E-3</v>
      </c>
    </row>
    <row r="64" spans="2:5" ht="14" thickBot="1" x14ac:dyDescent="0.35">
      <c r="E64" s="6"/>
    </row>
    <row r="69" spans="2:5" ht="42.75" customHeight="1" thickBot="1" x14ac:dyDescent="0.35">
      <c r="C69" s="8" t="s">
        <v>103</v>
      </c>
      <c r="D69" s="8" t="s">
        <v>104</v>
      </c>
      <c r="E69" s="8" t="s">
        <v>99</v>
      </c>
    </row>
    <row r="70" spans="2:5" ht="20.149999999999999" customHeight="1" thickBot="1" x14ac:dyDescent="0.35">
      <c r="B70" s="4" t="s">
        <v>44</v>
      </c>
      <c r="C70" s="5">
        <v>2015</v>
      </c>
      <c r="D70" s="5">
        <v>2127</v>
      </c>
      <c r="E70" s="6">
        <f>IF(C70&gt;0,(D70-C70)/C70,"-")</f>
        <v>5.5583126550868486E-2</v>
      </c>
    </row>
    <row r="71" spans="2:5" ht="20.149999999999999" customHeight="1" thickBot="1" x14ac:dyDescent="0.35">
      <c r="B71" s="4" t="s">
        <v>45</v>
      </c>
      <c r="C71" s="5">
        <v>571</v>
      </c>
      <c r="D71" s="5">
        <v>541</v>
      </c>
      <c r="E71" s="6">
        <f t="shared" ref="E71:E77" si="6">IF(C71&gt;0,(D71-C71)/C71,"-")</f>
        <v>-5.2539404553415062E-2</v>
      </c>
    </row>
    <row r="72" spans="2:5" ht="20.149999999999999" customHeight="1" thickBot="1" x14ac:dyDescent="0.35">
      <c r="B72" s="4" t="s">
        <v>43</v>
      </c>
      <c r="C72" s="5">
        <v>7</v>
      </c>
      <c r="D72" s="5">
        <v>1</v>
      </c>
      <c r="E72" s="6">
        <f t="shared" si="6"/>
        <v>-0.8571428571428571</v>
      </c>
    </row>
    <row r="73" spans="2:5" ht="20.149999999999999" customHeight="1" thickBot="1" x14ac:dyDescent="0.35">
      <c r="B73" s="4" t="s">
        <v>46</v>
      </c>
      <c r="C73" s="5">
        <v>1052</v>
      </c>
      <c r="D73" s="5">
        <v>1165</v>
      </c>
      <c r="E73" s="6">
        <f t="shared" si="6"/>
        <v>0.10741444866920152</v>
      </c>
    </row>
    <row r="74" spans="2:5" ht="20.149999999999999" customHeight="1" thickBot="1" x14ac:dyDescent="0.35">
      <c r="B74" s="4" t="s">
        <v>47</v>
      </c>
      <c r="C74" s="5">
        <v>330</v>
      </c>
      <c r="D74" s="5">
        <v>380</v>
      </c>
      <c r="E74" s="6">
        <f t="shared" si="6"/>
        <v>0.15151515151515152</v>
      </c>
    </row>
    <row r="75" spans="2:5" ht="20.149999999999999" customHeight="1" thickBot="1" x14ac:dyDescent="0.35">
      <c r="B75" s="4" t="s">
        <v>48</v>
      </c>
      <c r="C75" s="5">
        <v>55</v>
      </c>
      <c r="D75" s="5">
        <v>40</v>
      </c>
      <c r="E75" s="6">
        <f t="shared" si="6"/>
        <v>-0.27272727272727271</v>
      </c>
    </row>
    <row r="76" spans="2:5" ht="20.149999999999999" customHeight="1" thickBot="1" x14ac:dyDescent="0.3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49999999999999" customHeight="1" thickBot="1" x14ac:dyDescent="0.3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35">
      <c r="C89" s="8" t="s">
        <v>103</v>
      </c>
      <c r="D89" s="8" t="s">
        <v>104</v>
      </c>
      <c r="E89" s="8" t="s">
        <v>99</v>
      </c>
    </row>
    <row r="90" spans="2:5" ht="27.5" thickBot="1" x14ac:dyDescent="0.35">
      <c r="B90" s="4" t="s">
        <v>51</v>
      </c>
      <c r="C90" s="5">
        <v>200</v>
      </c>
      <c r="D90" s="5">
        <v>245</v>
      </c>
      <c r="E90" s="6">
        <f>IF(C90&gt;0,(D90-C90)/C90,"-")</f>
        <v>0.22500000000000001</v>
      </c>
    </row>
    <row r="91" spans="2:5" ht="27.5" thickBot="1" x14ac:dyDescent="0.35">
      <c r="B91" s="4" t="s">
        <v>52</v>
      </c>
      <c r="C91" s="5">
        <v>109</v>
      </c>
      <c r="D91" s="5">
        <v>93</v>
      </c>
      <c r="E91" s="6">
        <f t="shared" ref="E91:E93" si="7">IF(C91&gt;0,(D91-C91)/C91,"-")</f>
        <v>-0.14678899082568808</v>
      </c>
    </row>
    <row r="92" spans="2:5" ht="29.25" customHeight="1" thickBot="1" x14ac:dyDescent="0.35">
      <c r="B92" s="4" t="s">
        <v>53</v>
      </c>
      <c r="C92" s="5">
        <v>39</v>
      </c>
      <c r="D92" s="5">
        <v>73</v>
      </c>
      <c r="E92" s="6">
        <f t="shared" si="7"/>
        <v>0.87179487179487181</v>
      </c>
    </row>
    <row r="93" spans="2:5" ht="29.25" customHeight="1" thickBot="1" x14ac:dyDescent="0.35">
      <c r="B93" s="4" t="s">
        <v>54</v>
      </c>
      <c r="C93" s="6">
        <f>(C90+C91)/(C90+C91+C92)</f>
        <v>0.88793103448275867</v>
      </c>
      <c r="D93" s="6">
        <f>(D90+D91)/(D90+D91+D92)</f>
        <v>0.82238442822384428</v>
      </c>
      <c r="E93" s="6">
        <f t="shared" si="7"/>
        <v>-7.3819478893534657E-2</v>
      </c>
    </row>
    <row r="99" spans="2:5" ht="42.75" customHeight="1" thickBot="1" x14ac:dyDescent="0.35">
      <c r="C99" s="8" t="s">
        <v>103</v>
      </c>
      <c r="D99" s="8" t="s">
        <v>104</v>
      </c>
      <c r="E99" s="8" t="s">
        <v>99</v>
      </c>
    </row>
    <row r="100" spans="2:5" ht="20.149999999999999" customHeight="1" thickBot="1" x14ac:dyDescent="0.35">
      <c r="B100" s="4" t="s">
        <v>38</v>
      </c>
      <c r="C100" s="5">
        <v>358</v>
      </c>
      <c r="D100" s="5">
        <v>422</v>
      </c>
      <c r="E100" s="6">
        <f>IF(C100&gt;0,(D100-C100)/C100,"-")</f>
        <v>0.1787709497206704</v>
      </c>
    </row>
    <row r="101" spans="2:5" ht="20.149999999999999" customHeight="1" thickBot="1" x14ac:dyDescent="0.35">
      <c r="B101" s="4" t="s">
        <v>41</v>
      </c>
      <c r="C101" s="5">
        <v>161</v>
      </c>
      <c r="D101" s="5">
        <v>175</v>
      </c>
      <c r="E101" s="6">
        <f t="shared" ref="E101:E105" si="8">IF(C101&gt;0,(D101-C101)/C101,"-")</f>
        <v>8.6956521739130432E-2</v>
      </c>
    </row>
    <row r="102" spans="2:5" ht="20.149999999999999" customHeight="1" thickBot="1" x14ac:dyDescent="0.35">
      <c r="B102" s="4" t="s">
        <v>42</v>
      </c>
      <c r="C102" s="5">
        <v>154</v>
      </c>
      <c r="D102" s="5">
        <v>168</v>
      </c>
      <c r="E102" s="6">
        <f t="shared" si="8"/>
        <v>9.0909090909090912E-2</v>
      </c>
    </row>
    <row r="103" spans="2:5" ht="20.149999999999999" customHeight="1" thickBot="1" x14ac:dyDescent="0.35">
      <c r="B103" s="4" t="s">
        <v>98</v>
      </c>
      <c r="C103" s="6">
        <f>(C101+C102)/C100</f>
        <v>0.87988826815642462</v>
      </c>
      <c r="D103" s="6">
        <f>(D101+D102)/D100</f>
        <v>0.8127962085308057</v>
      </c>
      <c r="E103" s="6">
        <f t="shared" si="8"/>
        <v>-7.6250658241179603E-2</v>
      </c>
    </row>
    <row r="104" spans="2:5" ht="20.149999999999999" customHeight="1" thickBot="1" x14ac:dyDescent="0.35">
      <c r="B104" s="4" t="s">
        <v>39</v>
      </c>
      <c r="C104" s="6">
        <v>0.86559139784946237</v>
      </c>
      <c r="D104" s="6">
        <v>0.81775700934579443</v>
      </c>
      <c r="E104" s="6">
        <f t="shared" si="8"/>
        <v>-5.5262088581877256E-2</v>
      </c>
    </row>
    <row r="105" spans="2:5" ht="20.149999999999999" customHeight="1" thickBot="1" x14ac:dyDescent="0.35">
      <c r="B105" s="4" t="s">
        <v>40</v>
      </c>
      <c r="C105" s="6">
        <v>0.89534883720930236</v>
      </c>
      <c r="D105" s="6">
        <v>0.80769230769230771</v>
      </c>
      <c r="E105" s="6">
        <f t="shared" si="8"/>
        <v>-9.7902097902097918E-2</v>
      </c>
    </row>
    <row r="111" spans="2:5" ht="42.75" customHeight="1" thickBot="1" x14ac:dyDescent="0.35">
      <c r="C111" s="8" t="s">
        <v>103</v>
      </c>
      <c r="D111" s="8" t="s">
        <v>104</v>
      </c>
      <c r="E111" s="8" t="s">
        <v>99</v>
      </c>
    </row>
    <row r="112" spans="2:5" ht="14" thickBot="1" x14ac:dyDescent="0.35">
      <c r="B112" s="4" t="s">
        <v>55</v>
      </c>
      <c r="C112" s="5">
        <v>385</v>
      </c>
      <c r="D112" s="5">
        <v>430</v>
      </c>
      <c r="E112" s="6">
        <f>IF(C112&gt;0,(D112-C112)/C112,"-")</f>
        <v>0.11688311688311688</v>
      </c>
    </row>
    <row r="113" spans="2:14" ht="14" thickBot="1" x14ac:dyDescent="0.35">
      <c r="B113" s="4" t="s">
        <v>56</v>
      </c>
      <c r="C113" s="5">
        <v>283</v>
      </c>
      <c r="D113" s="5">
        <v>322</v>
      </c>
      <c r="E113" s="6">
        <f t="shared" ref="E113:E114" si="9">IF(C113&gt;0,(D113-C113)/C113,"-")</f>
        <v>0.13780918727915195</v>
      </c>
    </row>
    <row r="114" spans="2:14" ht="14" thickBot="1" x14ac:dyDescent="0.35">
      <c r="B114" s="4" t="s">
        <v>57</v>
      </c>
      <c r="C114" s="5">
        <v>102</v>
      </c>
      <c r="D114" s="5">
        <v>108</v>
      </c>
      <c r="E114" s="6">
        <f t="shared" si="9"/>
        <v>5.8823529411764705E-2</v>
      </c>
    </row>
    <row r="126" spans="2:14" ht="26.25" customHeight="1" thickBot="1" x14ac:dyDescent="0.3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3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4" thickBot="1" x14ac:dyDescent="0.35">
      <c r="B128" s="4" t="s">
        <v>63</v>
      </c>
      <c r="C128" s="10">
        <v>6</v>
      </c>
      <c r="D128" s="10">
        <v>1</v>
      </c>
      <c r="E128" s="10">
        <v>1</v>
      </c>
      <c r="F128" s="10">
        <v>8</v>
      </c>
      <c r="G128" s="10">
        <v>8</v>
      </c>
      <c r="H128" s="10">
        <v>2</v>
      </c>
      <c r="I128" s="10">
        <v>0</v>
      </c>
      <c r="J128" s="10">
        <v>10</v>
      </c>
      <c r="K128" s="6">
        <f>IF(C128=0,"-",(G128-C128)/C128)</f>
        <v>0.33333333333333331</v>
      </c>
      <c r="L128" s="6">
        <f t="shared" ref="L128:N133" si="10">IF(D128=0,"-",(H128-D128)/D128)</f>
        <v>1</v>
      </c>
      <c r="M128" s="6">
        <f t="shared" si="10"/>
        <v>-1</v>
      </c>
      <c r="N128" s="6">
        <f t="shared" si="10"/>
        <v>0.25</v>
      </c>
    </row>
    <row r="129" spans="2:14" ht="14" thickBot="1" x14ac:dyDescent="0.3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1</v>
      </c>
      <c r="H129" s="10">
        <v>0</v>
      </c>
      <c r="I129" s="10">
        <v>0</v>
      </c>
      <c r="J129" s="10">
        <v>1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4" thickBot="1" x14ac:dyDescent="0.3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4" thickBot="1" x14ac:dyDescent="0.3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4" thickBot="1" x14ac:dyDescent="0.3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4" thickBot="1" x14ac:dyDescent="0.35">
      <c r="B133" s="4" t="s">
        <v>68</v>
      </c>
      <c r="C133" s="10">
        <v>6</v>
      </c>
      <c r="D133" s="10">
        <v>1</v>
      </c>
      <c r="E133" s="10">
        <v>1</v>
      </c>
      <c r="F133" s="10">
        <v>8</v>
      </c>
      <c r="G133" s="10">
        <v>9</v>
      </c>
      <c r="H133" s="10">
        <v>2</v>
      </c>
      <c r="I133" s="10">
        <v>0</v>
      </c>
      <c r="J133" s="10">
        <v>11</v>
      </c>
      <c r="K133" s="6">
        <f t="shared" si="11"/>
        <v>0.5</v>
      </c>
      <c r="L133" s="6">
        <f t="shared" si="10"/>
        <v>1</v>
      </c>
      <c r="M133" s="6">
        <f t="shared" si="10"/>
        <v>-1</v>
      </c>
      <c r="N133" s="6">
        <f t="shared" si="10"/>
        <v>0.375</v>
      </c>
    </row>
    <row r="134" spans="2:14" ht="14" thickBot="1" x14ac:dyDescent="0.35">
      <c r="B134" s="4" t="s">
        <v>36</v>
      </c>
      <c r="C134" s="6">
        <f>IF(C128=0,"-",C128/(C128+C129))</f>
        <v>1</v>
      </c>
      <c r="D134" s="6">
        <f>IF(D128=0,"-",D128/(D128+D129))</f>
        <v>1</v>
      </c>
      <c r="E134" s="6">
        <f t="shared" ref="E134:J134" si="12">IF(E128=0,"-",E128/(E128+E129))</f>
        <v>1</v>
      </c>
      <c r="F134" s="6">
        <f t="shared" si="12"/>
        <v>1</v>
      </c>
      <c r="G134" s="6">
        <f t="shared" si="12"/>
        <v>0.88888888888888884</v>
      </c>
      <c r="H134" s="6">
        <f t="shared" si="12"/>
        <v>1</v>
      </c>
      <c r="I134" s="6" t="str">
        <f t="shared" si="12"/>
        <v>-</v>
      </c>
      <c r="J134" s="6">
        <f t="shared" si="12"/>
        <v>0.90909090909090906</v>
      </c>
      <c r="K134" s="6">
        <f>IF(OR(C134="-",G134="-"),"-",(G134-C134)/C134)</f>
        <v>-0.11111111111111116</v>
      </c>
      <c r="L134" s="6">
        <f t="shared" ref="L134:N135" si="13">IF(OR(D134="-",H134="-"),"-",(H134-D134)/D134)</f>
        <v>0</v>
      </c>
      <c r="M134" s="6" t="str">
        <f t="shared" si="13"/>
        <v>-</v>
      </c>
      <c r="N134" s="6">
        <f t="shared" si="13"/>
        <v>-9.0909090909090939E-2</v>
      </c>
    </row>
    <row r="135" spans="2:14" ht="14" thickBot="1" x14ac:dyDescent="0.3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3">
      <c r="C136" s="13"/>
    </row>
    <row r="137" spans="2:14" x14ac:dyDescent="0.3">
      <c r="C137" s="13"/>
      <c r="M137" s="14"/>
    </row>
    <row r="138" spans="2:14" x14ac:dyDescent="0.3">
      <c r="C138" s="13"/>
    </row>
    <row r="141" spans="2:14" ht="29.25" customHeight="1" thickBot="1" x14ac:dyDescent="0.3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3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4" thickBot="1" x14ac:dyDescent="0.35">
      <c r="B143" s="4" t="s">
        <v>71</v>
      </c>
      <c r="C143" s="10">
        <v>9</v>
      </c>
      <c r="D143" s="10">
        <v>0</v>
      </c>
      <c r="E143" s="10">
        <v>0</v>
      </c>
      <c r="F143" s="10">
        <v>9</v>
      </c>
      <c r="G143" s="10">
        <v>10</v>
      </c>
      <c r="H143" s="10">
        <v>0</v>
      </c>
      <c r="I143" s="10">
        <v>3</v>
      </c>
      <c r="J143" s="10">
        <v>13</v>
      </c>
      <c r="K143" s="6">
        <f>IF(C143=0,"-",(G143-C143)/C143)</f>
        <v>0.1111111111111111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0.44444444444444442</v>
      </c>
    </row>
    <row r="144" spans="2:14" ht="14" thickBot="1" x14ac:dyDescent="0.35">
      <c r="B144" s="4" t="s">
        <v>72</v>
      </c>
      <c r="C144" s="10">
        <v>2</v>
      </c>
      <c r="D144" s="10">
        <v>0</v>
      </c>
      <c r="E144" s="10">
        <v>0</v>
      </c>
      <c r="F144" s="10">
        <v>2</v>
      </c>
      <c r="G144" s="10">
        <v>1</v>
      </c>
      <c r="H144" s="10">
        <v>0</v>
      </c>
      <c r="I144" s="10">
        <v>0</v>
      </c>
      <c r="J144" s="10">
        <v>1</v>
      </c>
      <c r="K144" s="6">
        <f t="shared" ref="K144:K147" si="16">IF(C144=0,"-",(G144-C144)/C144)</f>
        <v>-0.5</v>
      </c>
      <c r="L144" s="6" t="str">
        <f t="shared" si="15"/>
        <v>-</v>
      </c>
      <c r="M144" s="6" t="str">
        <f t="shared" si="15"/>
        <v>-</v>
      </c>
      <c r="N144" s="6">
        <f t="shared" si="15"/>
        <v>-0.5</v>
      </c>
    </row>
    <row r="145" spans="2:14" ht="14" thickBot="1" x14ac:dyDescent="0.35">
      <c r="B145" s="4" t="s">
        <v>73</v>
      </c>
      <c r="C145" s="10">
        <v>67</v>
      </c>
      <c r="D145" s="10">
        <v>0</v>
      </c>
      <c r="E145" s="10">
        <v>0</v>
      </c>
      <c r="F145" s="10">
        <v>67</v>
      </c>
      <c r="G145" s="10">
        <v>62</v>
      </c>
      <c r="H145" s="10">
        <v>0</v>
      </c>
      <c r="I145" s="10">
        <v>2</v>
      </c>
      <c r="J145" s="10">
        <v>64</v>
      </c>
      <c r="K145" s="6">
        <f t="shared" si="16"/>
        <v>-7.4626865671641784E-2</v>
      </c>
      <c r="L145" s="6" t="str">
        <f t="shared" si="15"/>
        <v>-</v>
      </c>
      <c r="M145" s="6" t="str">
        <f t="shared" si="15"/>
        <v>-</v>
      </c>
      <c r="N145" s="6">
        <f t="shared" si="15"/>
        <v>-4.4776119402985072E-2</v>
      </c>
    </row>
    <row r="146" spans="2:14" ht="14" thickBot="1" x14ac:dyDescent="0.35">
      <c r="B146" s="4" t="s">
        <v>74</v>
      </c>
      <c r="C146" s="10">
        <v>8</v>
      </c>
      <c r="D146" s="10">
        <v>0</v>
      </c>
      <c r="E146" s="10">
        <v>1</v>
      </c>
      <c r="F146" s="10">
        <v>9</v>
      </c>
      <c r="G146" s="10">
        <v>4</v>
      </c>
      <c r="H146" s="10">
        <v>0</v>
      </c>
      <c r="I146" s="10">
        <v>2</v>
      </c>
      <c r="J146" s="10">
        <v>6</v>
      </c>
      <c r="K146" s="6">
        <f t="shared" si="16"/>
        <v>-0.5</v>
      </c>
      <c r="L146" s="6" t="str">
        <f t="shared" si="15"/>
        <v>-</v>
      </c>
      <c r="M146" s="6">
        <f t="shared" si="15"/>
        <v>1</v>
      </c>
      <c r="N146" s="6">
        <f t="shared" si="15"/>
        <v>-0.33333333333333331</v>
      </c>
    </row>
    <row r="147" spans="2:14" ht="14" thickBot="1" x14ac:dyDescent="0.3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4" thickBot="1" x14ac:dyDescent="0.35">
      <c r="B148" s="7" t="s">
        <v>68</v>
      </c>
      <c r="C148" s="10">
        <v>86</v>
      </c>
      <c r="D148" s="10">
        <v>0</v>
      </c>
      <c r="E148" s="10">
        <v>1</v>
      </c>
      <c r="F148" s="10">
        <v>87</v>
      </c>
      <c r="G148" s="10">
        <v>77</v>
      </c>
      <c r="H148" s="10">
        <v>0</v>
      </c>
      <c r="I148" s="10">
        <v>7</v>
      </c>
      <c r="J148" s="10">
        <v>84</v>
      </c>
      <c r="K148" s="6">
        <f t="shared" ref="K148" si="17">IF(C148=0,"-",(G148-C148)/C148)</f>
        <v>-0.10465116279069768</v>
      </c>
      <c r="L148" s="6" t="str">
        <f t="shared" ref="L148" si="18">IF(D148=0,"-",(H148-D148)/D148)</f>
        <v>-</v>
      </c>
      <c r="M148" s="6">
        <f t="shared" ref="M148" si="19">IF(E148=0,"-",(I148-E148)/E148)</f>
        <v>6</v>
      </c>
      <c r="N148" s="6">
        <f t="shared" ref="N148" si="20">IF(F148=0,"-",(J148-F148)/F148)</f>
        <v>-3.4482758620689655E-2</v>
      </c>
    </row>
    <row r="149" spans="2:14" ht="27.5" thickBot="1" x14ac:dyDescent="0.35">
      <c r="B149" s="7" t="s">
        <v>76</v>
      </c>
      <c r="C149" s="6">
        <f t="shared" ref="C149:J150" si="21">IF(C143=0,"-",(C143/(C143+C145)))</f>
        <v>0.11842105263157894</v>
      </c>
      <c r="D149" s="6" t="str">
        <f t="shared" si="21"/>
        <v>-</v>
      </c>
      <c r="E149" s="6" t="str">
        <f t="shared" si="21"/>
        <v>-</v>
      </c>
      <c r="F149" s="6">
        <f t="shared" si="21"/>
        <v>0.11842105263157894</v>
      </c>
      <c r="G149" s="6">
        <f t="shared" si="21"/>
        <v>0.1388888888888889</v>
      </c>
      <c r="H149" s="6" t="str">
        <f t="shared" si="21"/>
        <v>-</v>
      </c>
      <c r="I149" s="6">
        <f t="shared" si="21"/>
        <v>0.6</v>
      </c>
      <c r="J149" s="6">
        <f t="shared" si="21"/>
        <v>0.16883116883116883</v>
      </c>
      <c r="K149" s="6">
        <f>IF(OR(C149="-",G149="-"),"-",(G149-C149)/C149)</f>
        <v>0.17283950617283964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0.42568542568542578</v>
      </c>
    </row>
    <row r="150" spans="2:14" ht="27.5" thickBot="1" x14ac:dyDescent="0.35">
      <c r="B150" s="7" t="s">
        <v>77</v>
      </c>
      <c r="C150" s="6">
        <f t="shared" si="21"/>
        <v>0.2</v>
      </c>
      <c r="D150" s="6" t="str">
        <f t="shared" si="21"/>
        <v>-</v>
      </c>
      <c r="E150" s="6" t="str">
        <f t="shared" si="21"/>
        <v>-</v>
      </c>
      <c r="F150" s="6">
        <f t="shared" si="21"/>
        <v>0.18181818181818182</v>
      </c>
      <c r="G150" s="6">
        <f t="shared" si="21"/>
        <v>0.2</v>
      </c>
      <c r="H150" s="6" t="str">
        <f t="shared" si="21"/>
        <v>-</v>
      </c>
      <c r="I150" s="6" t="str">
        <f t="shared" si="21"/>
        <v>-</v>
      </c>
      <c r="J150" s="6">
        <f t="shared" si="21"/>
        <v>0.14285714285714285</v>
      </c>
      <c r="K150" s="6">
        <f>IF(OR(C150="-",G150="-"),"-",(G150-C150)/C150)</f>
        <v>0</v>
      </c>
      <c r="L150" s="6" t="str">
        <f t="shared" si="22"/>
        <v>-</v>
      </c>
      <c r="M150" s="6" t="str">
        <f t="shared" si="22"/>
        <v>-</v>
      </c>
      <c r="N150" s="6">
        <f t="shared" si="22"/>
        <v>-0.21428571428571436</v>
      </c>
    </row>
    <row r="151" spans="2:14" x14ac:dyDescent="0.3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x14ac:dyDescent="0.3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x14ac:dyDescent="0.3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35">
      <c r="B156" s="7"/>
      <c r="C156" s="8" t="s">
        <v>103</v>
      </c>
      <c r="D156" s="8" t="s">
        <v>104</v>
      </c>
      <c r="E156" s="8" t="s">
        <v>99</v>
      </c>
    </row>
    <row r="157" spans="2:14" ht="14" thickBot="1" x14ac:dyDescent="0.35">
      <c r="B157" s="4" t="s">
        <v>94</v>
      </c>
      <c r="C157" s="19">
        <v>75</v>
      </c>
      <c r="D157" s="19">
        <v>66</v>
      </c>
      <c r="E157" s="18">
        <f>IF(C157=0,"-",(D157-C157)/C157)</f>
        <v>-0.12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4" thickBot="1" x14ac:dyDescent="0.35">
      <c r="B158" s="4" t="s">
        <v>95</v>
      </c>
      <c r="C158" s="19">
        <v>11</v>
      </c>
      <c r="D158" s="19">
        <v>11</v>
      </c>
      <c r="E158" s="18">
        <f t="shared" ref="E158:E159" si="23">IF(C158=0,"-",(D158-C158)/C158)</f>
        <v>0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4" thickBot="1" x14ac:dyDescent="0.3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4" thickBot="1" x14ac:dyDescent="0.35">
      <c r="B160" s="4" t="s">
        <v>97</v>
      </c>
      <c r="C160" s="18">
        <f>IF(C157=0,"-",C157/(C157+C158+C159))</f>
        <v>0.87209302325581395</v>
      </c>
      <c r="D160" s="18">
        <f>IF(D157=0,"-",D157/(D157+D158+D159))</f>
        <v>0.8571428571428571</v>
      </c>
      <c r="E160" s="18">
        <f>IF(OR(C160="-",D160="-"),"-",(D160-C160)/C160)</f>
        <v>-1.7142857142857192E-2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x14ac:dyDescent="0.3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x14ac:dyDescent="0.3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x14ac:dyDescent="0.3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35">
      <c r="C165" s="8" t="s">
        <v>103</v>
      </c>
      <c r="D165" s="8" t="s">
        <v>104</v>
      </c>
      <c r="E165" s="8" t="s">
        <v>99</v>
      </c>
    </row>
    <row r="166" spans="2:14" ht="20.149999999999999" customHeight="1" thickBot="1" x14ac:dyDescent="0.35">
      <c r="B166" s="4" t="s">
        <v>38</v>
      </c>
      <c r="C166" s="5">
        <v>8</v>
      </c>
      <c r="D166" s="5">
        <v>11</v>
      </c>
      <c r="E166" s="6">
        <f>IF(C166=0,"-",(D166-C166)/C166)</f>
        <v>0.375</v>
      </c>
    </row>
    <row r="167" spans="2:14" ht="20.149999999999999" customHeight="1" thickBot="1" x14ac:dyDescent="0.35">
      <c r="B167" s="4" t="s">
        <v>41</v>
      </c>
      <c r="C167" s="5">
        <v>4</v>
      </c>
      <c r="D167" s="5">
        <v>3</v>
      </c>
      <c r="E167" s="6">
        <f t="shared" ref="E167:E168" si="24">IF(C167=0,"-",(D167-C167)/C167)</f>
        <v>-0.25</v>
      </c>
    </row>
    <row r="168" spans="2:14" ht="20.149999999999999" customHeight="1" thickBot="1" x14ac:dyDescent="0.35">
      <c r="B168" s="4" t="s">
        <v>42</v>
      </c>
      <c r="C168" s="5">
        <v>4</v>
      </c>
      <c r="D168" s="5">
        <v>7</v>
      </c>
      <c r="E168" s="6">
        <f t="shared" si="24"/>
        <v>0.75</v>
      </c>
    </row>
    <row r="169" spans="2:14" ht="20.149999999999999" customHeight="1" thickBot="1" x14ac:dyDescent="0.35">
      <c r="B169" s="4" t="s">
        <v>98</v>
      </c>
      <c r="C169" s="6">
        <f>IF(C166=0,"-",(C167+C168)/C166)</f>
        <v>1</v>
      </c>
      <c r="D169" s="6">
        <f>IF(D166=0,"-",(D167+D168)/D166)</f>
        <v>0.90909090909090906</v>
      </c>
      <c r="E169" s="6">
        <f t="shared" ref="E169:E171" si="25">IF(OR(C169="-",D169="-"),"-",(D169-C169)/C169)</f>
        <v>-9.0909090909090939E-2</v>
      </c>
    </row>
    <row r="170" spans="2:14" ht="20.149999999999999" customHeight="1" thickBot="1" x14ac:dyDescent="0.3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49999999999999" customHeight="1" thickBot="1" x14ac:dyDescent="0.35">
      <c r="B171" s="4" t="s">
        <v>40</v>
      </c>
      <c r="C171" s="6">
        <v>1</v>
      </c>
      <c r="D171" s="6">
        <v>0.875</v>
      </c>
      <c r="E171" s="6">
        <f t="shared" si="25"/>
        <v>-0.125</v>
      </c>
    </row>
    <row r="172" spans="2:14" ht="20.149999999999999" customHeight="1" x14ac:dyDescent="0.3">
      <c r="B172" s="7"/>
      <c r="C172" s="18"/>
      <c r="D172" s="18"/>
      <c r="E172" s="18"/>
    </row>
    <row r="177" spans="2:8" ht="42.75" customHeight="1" thickBot="1" x14ac:dyDescent="0.35">
      <c r="C177" s="8" t="s">
        <v>103</v>
      </c>
      <c r="D177" s="8" t="s">
        <v>104</v>
      </c>
      <c r="E177" s="8" t="s">
        <v>99</v>
      </c>
    </row>
    <row r="178" spans="2:8" ht="14" thickBot="1" x14ac:dyDescent="0.35">
      <c r="B178" s="15" t="s">
        <v>81</v>
      </c>
      <c r="C178" s="5">
        <v>18</v>
      </c>
      <c r="D178" s="5">
        <v>12</v>
      </c>
      <c r="E178" s="6">
        <f>IF(C178=0,"-",(D178-C178)/C178)</f>
        <v>-0.33333333333333331</v>
      </c>
      <c r="H178" s="13"/>
    </row>
    <row r="179" spans="2:8" ht="14" thickBot="1" x14ac:dyDescent="0.35">
      <c r="B179" s="4" t="s">
        <v>43</v>
      </c>
      <c r="C179" s="5">
        <v>14</v>
      </c>
      <c r="D179" s="5">
        <v>7</v>
      </c>
      <c r="E179" s="6">
        <f t="shared" ref="E179:E185" si="26">IF(C179=0,"-",(D179-C179)/C179)</f>
        <v>-0.5</v>
      </c>
      <c r="H179" s="13"/>
    </row>
    <row r="180" spans="2:8" ht="14" thickBot="1" x14ac:dyDescent="0.35">
      <c r="B180" s="4" t="s">
        <v>47</v>
      </c>
      <c r="C180" s="5">
        <v>3</v>
      </c>
      <c r="D180" s="5">
        <v>4</v>
      </c>
      <c r="E180" s="6">
        <f t="shared" si="26"/>
        <v>0.33333333333333331</v>
      </c>
      <c r="H180" s="13"/>
    </row>
    <row r="181" spans="2:8" ht="14" thickBot="1" x14ac:dyDescent="0.35">
      <c r="B181" s="4" t="s">
        <v>78</v>
      </c>
      <c r="C181" s="5">
        <v>1</v>
      </c>
      <c r="D181" s="5">
        <v>1</v>
      </c>
      <c r="E181" s="6">
        <f t="shared" si="26"/>
        <v>0</v>
      </c>
      <c r="H181" s="13"/>
    </row>
    <row r="182" spans="2:8" ht="14" thickBot="1" x14ac:dyDescent="0.35">
      <c r="B182" s="15" t="s">
        <v>79</v>
      </c>
      <c r="C182" s="5">
        <v>66</v>
      </c>
      <c r="D182" s="5">
        <v>73</v>
      </c>
      <c r="E182" s="6">
        <f t="shared" si="26"/>
        <v>0.10606060606060606</v>
      </c>
      <c r="H182" s="13"/>
    </row>
    <row r="183" spans="2:8" ht="14" thickBot="1" x14ac:dyDescent="0.35">
      <c r="B183" s="4" t="s">
        <v>47</v>
      </c>
      <c r="C183" s="5">
        <v>63</v>
      </c>
      <c r="D183" s="5">
        <v>62</v>
      </c>
      <c r="E183" s="6">
        <f t="shared" si="26"/>
        <v>-1.5873015873015872E-2</v>
      </c>
      <c r="H183" s="13"/>
    </row>
    <row r="184" spans="2:8" ht="14" thickBot="1" x14ac:dyDescent="0.3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4" thickBot="1" x14ac:dyDescent="0.35">
      <c r="B185" s="4" t="s">
        <v>80</v>
      </c>
      <c r="C185" s="5">
        <v>3</v>
      </c>
      <c r="D185" s="5">
        <v>11</v>
      </c>
      <c r="E185" s="6">
        <f t="shared" si="26"/>
        <v>2.6666666666666665</v>
      </c>
      <c r="H185" s="13"/>
    </row>
    <row r="196" spans="2:5" ht="42.75" customHeight="1" thickBot="1" x14ac:dyDescent="0.35">
      <c r="C196" s="8" t="s">
        <v>103</v>
      </c>
      <c r="D196" s="8" t="s">
        <v>104</v>
      </c>
      <c r="E196" s="8" t="s">
        <v>99</v>
      </c>
    </row>
    <row r="197" spans="2:5" ht="14" thickBot="1" x14ac:dyDescent="0.35">
      <c r="B197" s="4" t="s">
        <v>82</v>
      </c>
      <c r="C197" s="5">
        <v>10</v>
      </c>
      <c r="D197" s="5">
        <v>1</v>
      </c>
      <c r="E197" s="6">
        <f t="shared" ref="E197:E200" si="27">IF(C197=0,"-",(D197-C197)/C197)</f>
        <v>-0.9</v>
      </c>
    </row>
    <row r="198" spans="2:5" ht="14" thickBot="1" x14ac:dyDescent="0.3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4" thickBot="1" x14ac:dyDescent="0.35">
      <c r="B199" s="4" t="s">
        <v>84</v>
      </c>
      <c r="C199" s="5">
        <v>10</v>
      </c>
      <c r="D199" s="5">
        <v>1</v>
      </c>
      <c r="E199" s="6">
        <f t="shared" si="27"/>
        <v>-0.9</v>
      </c>
    </row>
    <row r="200" spans="2:5" ht="14" thickBot="1" x14ac:dyDescent="0.35">
      <c r="B200" s="4" t="s">
        <v>85</v>
      </c>
      <c r="C200" s="5">
        <v>10</v>
      </c>
      <c r="D200" s="5">
        <v>1</v>
      </c>
      <c r="E200" s="6">
        <f t="shared" si="27"/>
        <v>-0.9</v>
      </c>
    </row>
    <row r="201" spans="2:5" x14ac:dyDescent="0.3">
      <c r="B201" s="7"/>
      <c r="C201" s="19"/>
      <c r="D201" s="19"/>
      <c r="E201" s="18"/>
    </row>
    <row r="206" spans="2:5" ht="42.75" customHeight="1" thickBot="1" x14ac:dyDescent="0.35">
      <c r="C206" s="8" t="s">
        <v>103</v>
      </c>
      <c r="D206" s="8" t="s">
        <v>104</v>
      </c>
      <c r="E206" s="8" t="s">
        <v>99</v>
      </c>
    </row>
    <row r="207" spans="2:5" ht="20.149999999999999" customHeight="1" thickBot="1" x14ac:dyDescent="0.3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49999999999999" customHeight="1" thickBot="1" x14ac:dyDescent="0.35">
      <c r="B208" s="17" t="s">
        <v>89</v>
      </c>
      <c r="C208" s="5">
        <v>9</v>
      </c>
      <c r="D208" s="5">
        <v>1</v>
      </c>
      <c r="E208" s="6">
        <f t="shared" si="28"/>
        <v>-0.88888888888888884</v>
      </c>
    </row>
    <row r="209" spans="2:5" ht="20.149999999999999" customHeight="1" thickBot="1" x14ac:dyDescent="0.35">
      <c r="B209" s="17" t="s">
        <v>86</v>
      </c>
      <c r="C209" s="5">
        <v>3</v>
      </c>
      <c r="D209" s="5">
        <v>1</v>
      </c>
      <c r="E209" s="6">
        <f t="shared" si="28"/>
        <v>-0.66666666666666663</v>
      </c>
    </row>
    <row r="210" spans="2:5" ht="20.149999999999999" customHeight="1" thickBot="1" x14ac:dyDescent="0.35">
      <c r="B210" s="17" t="s">
        <v>87</v>
      </c>
      <c r="C210" s="5">
        <v>6</v>
      </c>
      <c r="D210" s="5">
        <v>0</v>
      </c>
      <c r="E210" s="6">
        <f t="shared" si="28"/>
        <v>-1</v>
      </c>
    </row>
    <row r="211" spans="2:5" ht="20.149999999999999" customHeight="1" thickBot="1" x14ac:dyDescent="0.35">
      <c r="B211" s="17" t="s">
        <v>90</v>
      </c>
      <c r="C211" s="5"/>
      <c r="D211" s="5"/>
      <c r="E211" s="6"/>
    </row>
    <row r="212" spans="2:5" ht="20.149999999999999" customHeight="1" thickBot="1" x14ac:dyDescent="0.3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4" thickBot="1" x14ac:dyDescent="0.3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4" thickBot="1" x14ac:dyDescent="0.3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x14ac:dyDescent="0.3">
      <c r="B215" s="21"/>
      <c r="C215" s="19"/>
      <c r="D215" s="19"/>
      <c r="E215" s="18"/>
    </row>
    <row r="220" spans="2:5" ht="42.75" customHeight="1" thickBot="1" x14ac:dyDescent="0.35">
      <c r="C220" s="8" t="s">
        <v>103</v>
      </c>
      <c r="D220" s="8" t="s">
        <v>104</v>
      </c>
      <c r="E220" s="8" t="s">
        <v>99</v>
      </c>
    </row>
    <row r="221" spans="2:5" ht="14" thickBot="1" x14ac:dyDescent="0.35">
      <c r="B221" s="16" t="s">
        <v>91</v>
      </c>
      <c r="C221" s="5">
        <v>9</v>
      </c>
      <c r="D221" s="5">
        <v>5</v>
      </c>
      <c r="E221" s="6">
        <f t="shared" ref="E221:E223" si="30">IF(C221=0,"-",(D221-C221)/C221)</f>
        <v>-0.44444444444444442</v>
      </c>
    </row>
    <row r="222" spans="2:5" ht="14" thickBot="1" x14ac:dyDescent="0.35">
      <c r="B222" s="16" t="s">
        <v>92</v>
      </c>
      <c r="C222" s="5">
        <v>16</v>
      </c>
      <c r="D222" s="5">
        <v>2</v>
      </c>
      <c r="E222" s="6">
        <f t="shared" si="30"/>
        <v>-0.875</v>
      </c>
    </row>
    <row r="223" spans="2:5" ht="14" thickBot="1" x14ac:dyDescent="0.35">
      <c r="B223" s="16" t="s">
        <v>93</v>
      </c>
      <c r="C223" s="5">
        <v>20</v>
      </c>
      <c r="D223" s="5">
        <v>25</v>
      </c>
      <c r="E223" s="6">
        <f t="shared" si="30"/>
        <v>0.25</v>
      </c>
    </row>
    <row r="224" spans="2:5" ht="14" thickBot="1" x14ac:dyDescent="0.35">
      <c r="C224" s="5"/>
      <c r="D224" s="5"/>
      <c r="E224" s="6"/>
    </row>
    <row r="225" spans="3:5" ht="14" thickBot="1" x14ac:dyDescent="0.35">
      <c r="C225" s="5"/>
      <c r="D225" s="5"/>
      <c r="E225" s="6"/>
    </row>
    <row r="226" spans="3:5" ht="14" thickBot="1" x14ac:dyDescent="0.35">
      <c r="C226" s="5"/>
      <c r="D226" s="5"/>
      <c r="E226" s="6"/>
    </row>
    <row r="227" spans="3:5" ht="14" thickBot="1" x14ac:dyDescent="0.35">
      <c r="C227" s="5"/>
      <c r="D227" s="5"/>
      <c r="E227" s="6"/>
    </row>
    <row r="228" spans="3:5" ht="14" thickBot="1" x14ac:dyDescent="0.3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28"/>
  <sheetViews>
    <sheetView workbookViewId="0"/>
  </sheetViews>
  <sheetFormatPr baseColWidth="10" defaultRowHeight="13.5" x14ac:dyDescent="0.3"/>
  <cols>
    <col min="2" max="2" width="56.84375" bestFit="1" customWidth="1"/>
    <col min="3" max="4" width="12.4609375" customWidth="1"/>
    <col min="5" max="5" width="12.765625" customWidth="1"/>
    <col min="6" max="6" width="8.765625" bestFit="1" customWidth="1"/>
    <col min="7" max="7" width="11.61328125" customWidth="1"/>
    <col min="8" max="8" width="12.15234375" customWidth="1"/>
    <col min="9" max="9" width="12.765625" customWidth="1"/>
    <col min="10" max="10" width="8.765625" bestFit="1" customWidth="1"/>
    <col min="11" max="11" width="11.61328125" bestFit="1" customWidth="1"/>
    <col min="12" max="12" width="12" bestFit="1" customWidth="1"/>
    <col min="13" max="13" width="12.765625" customWidth="1"/>
    <col min="14" max="14" width="9.61328125" bestFit="1" customWidth="1"/>
  </cols>
  <sheetData>
    <row r="1" spans="1:5" ht="14" thickBot="1" x14ac:dyDescent="0.35">
      <c r="A1" s="5"/>
      <c r="B1" s="5"/>
    </row>
    <row r="2" spans="1:5" ht="14" thickBot="1" x14ac:dyDescent="0.35">
      <c r="A2" s="5"/>
      <c r="B2" s="5"/>
    </row>
    <row r="3" spans="1:5" ht="14" thickBot="1" x14ac:dyDescent="0.35">
      <c r="A3" s="5"/>
      <c r="B3" s="5"/>
    </row>
    <row r="11" spans="1:5" ht="27" customHeight="1" x14ac:dyDescent="0.3">
      <c r="B11" s="20" t="str">
        <f>Portada!B9</f>
        <v>4º Trimestre 2025</v>
      </c>
    </row>
    <row r="13" spans="1:5" ht="42.75" customHeight="1" thickBot="1" x14ac:dyDescent="0.35">
      <c r="C13" s="8" t="s">
        <v>103</v>
      </c>
      <c r="D13" s="8" t="s">
        <v>104</v>
      </c>
      <c r="E13" s="8" t="s">
        <v>99</v>
      </c>
    </row>
    <row r="14" spans="1:5" ht="20.149999999999999" customHeight="1" thickBot="1" x14ac:dyDescent="0.35">
      <c r="B14" s="4" t="s">
        <v>22</v>
      </c>
      <c r="C14" s="5">
        <v>262</v>
      </c>
      <c r="D14" s="5">
        <v>375</v>
      </c>
      <c r="E14" s="6">
        <f>IF(C14&gt;0,(D14-C14)/C14)</f>
        <v>0.43129770992366412</v>
      </c>
    </row>
    <row r="15" spans="1:5" ht="20.149999999999999" customHeight="1" thickBot="1" x14ac:dyDescent="0.35">
      <c r="B15" s="4" t="s">
        <v>17</v>
      </c>
      <c r="C15" s="5">
        <v>255</v>
      </c>
      <c r="D15" s="5">
        <v>246</v>
      </c>
      <c r="E15" s="6">
        <f t="shared" ref="E15:E25" si="0">IF(C15&gt;0,(D15-C15)/C15)</f>
        <v>-3.5294117647058823E-2</v>
      </c>
    </row>
    <row r="16" spans="1:5" ht="20.149999999999999" customHeight="1" thickBot="1" x14ac:dyDescent="0.35">
      <c r="B16" s="4" t="s">
        <v>18</v>
      </c>
      <c r="C16" s="5">
        <v>86</v>
      </c>
      <c r="D16" s="5">
        <v>130</v>
      </c>
      <c r="E16" s="6">
        <f t="shared" si="0"/>
        <v>0.51162790697674421</v>
      </c>
    </row>
    <row r="17" spans="2:5" ht="20.149999999999999" customHeight="1" thickBot="1" x14ac:dyDescent="0.35">
      <c r="B17" s="4" t="s">
        <v>19</v>
      </c>
      <c r="C17" s="5">
        <v>169</v>
      </c>
      <c r="D17" s="5">
        <v>116</v>
      </c>
      <c r="E17" s="6">
        <f t="shared" si="0"/>
        <v>-0.31360946745562129</v>
      </c>
    </row>
    <row r="18" spans="2:5" ht="20.149999999999999" customHeight="1" thickBot="1" x14ac:dyDescent="0.35">
      <c r="B18" s="4" t="s">
        <v>100</v>
      </c>
      <c r="C18" s="5">
        <v>0</v>
      </c>
      <c r="D18" s="5">
        <v>0</v>
      </c>
      <c r="E18" s="6" t="str">
        <f>IF(C18=0,"-",(D18-C18)/C18)</f>
        <v>-</v>
      </c>
    </row>
    <row r="19" spans="2:5" ht="20.149999999999999" customHeight="1" thickBot="1" x14ac:dyDescent="0.3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49999999999999" customHeight="1" thickBot="1" x14ac:dyDescent="0.35">
      <c r="B20" s="4" t="s">
        <v>20</v>
      </c>
      <c r="C20" s="6">
        <f>C17/C15</f>
        <v>0.66274509803921566</v>
      </c>
      <c r="D20" s="6">
        <f>D17/D15</f>
        <v>0.47154471544715448</v>
      </c>
      <c r="E20" s="6">
        <f t="shared" si="0"/>
        <v>-0.28849761870399765</v>
      </c>
    </row>
    <row r="21" spans="2:5" ht="30" customHeight="1" thickBot="1" x14ac:dyDescent="0.35">
      <c r="B21" s="4" t="s">
        <v>23</v>
      </c>
      <c r="C21" s="5">
        <v>10</v>
      </c>
      <c r="D21" s="5">
        <v>39</v>
      </c>
      <c r="E21" s="6">
        <f t="shared" si="0"/>
        <v>2.9</v>
      </c>
    </row>
    <row r="22" spans="2:5" ht="20.149999999999999" customHeight="1" thickBot="1" x14ac:dyDescent="0.35">
      <c r="B22" s="4" t="s">
        <v>24</v>
      </c>
      <c r="C22" s="5">
        <v>5</v>
      </c>
      <c r="D22" s="5">
        <v>16</v>
      </c>
      <c r="E22" s="6">
        <f t="shared" si="0"/>
        <v>2.2000000000000002</v>
      </c>
    </row>
    <row r="23" spans="2:5" ht="20.149999999999999" customHeight="1" thickBot="1" x14ac:dyDescent="0.35">
      <c r="B23" s="4" t="s">
        <v>25</v>
      </c>
      <c r="C23" s="5">
        <v>5</v>
      </c>
      <c r="D23" s="5">
        <v>23</v>
      </c>
      <c r="E23" s="6">
        <f t="shared" si="0"/>
        <v>3.6</v>
      </c>
    </row>
    <row r="24" spans="2:5" ht="20.149999999999999" customHeight="1" thickBot="1" x14ac:dyDescent="0.35">
      <c r="B24" s="4" t="s">
        <v>21</v>
      </c>
      <c r="C24" s="6">
        <f>C23/C21</f>
        <v>0.5</v>
      </c>
      <c r="D24" s="6">
        <f t="shared" ref="D24" si="1">D23/D21</f>
        <v>0.58974358974358976</v>
      </c>
      <c r="E24" s="6">
        <f t="shared" si="0"/>
        <v>0.17948717948717952</v>
      </c>
    </row>
    <row r="25" spans="2:5" ht="20.149999999999999" customHeight="1" thickBot="1" x14ac:dyDescent="0.35">
      <c r="B25" s="7" t="s">
        <v>26</v>
      </c>
      <c r="C25" s="6">
        <v>0.15529368776833835</v>
      </c>
      <c r="D25" s="6">
        <v>0.14852740511755402</v>
      </c>
      <c r="E25" s="6">
        <f t="shared" si="0"/>
        <v>-4.3570880104785902E-2</v>
      </c>
    </row>
    <row r="33" spans="2:5" ht="42.75" customHeight="1" thickBot="1" x14ac:dyDescent="0.35">
      <c r="C33" s="8" t="s">
        <v>103</v>
      </c>
      <c r="D33" s="8" t="s">
        <v>104</v>
      </c>
      <c r="E33" s="8" t="s">
        <v>99</v>
      </c>
    </row>
    <row r="34" spans="2:5" ht="20.149999999999999" customHeight="1" thickBot="1" x14ac:dyDescent="0.35">
      <c r="B34" s="4" t="s">
        <v>27</v>
      </c>
      <c r="C34" s="5">
        <v>32</v>
      </c>
      <c r="D34" s="5">
        <v>70</v>
      </c>
      <c r="E34" s="6">
        <f>IF(C34&gt;0,(D34-C34)/C34,"-")</f>
        <v>1.1875</v>
      </c>
    </row>
    <row r="35" spans="2:5" ht="20.149999999999999" customHeight="1" thickBot="1" x14ac:dyDescent="0.3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49999999999999" customHeight="1" thickBot="1" x14ac:dyDescent="0.35">
      <c r="B36" s="4" t="s">
        <v>28</v>
      </c>
      <c r="C36" s="5">
        <v>20</v>
      </c>
      <c r="D36" s="5">
        <v>47</v>
      </c>
      <c r="E36" s="6">
        <f t="shared" si="2"/>
        <v>1.35</v>
      </c>
    </row>
    <row r="37" spans="2:5" ht="20.149999999999999" customHeight="1" thickBot="1" x14ac:dyDescent="0.35">
      <c r="B37" s="4" t="s">
        <v>30</v>
      </c>
      <c r="C37" s="5">
        <v>12</v>
      </c>
      <c r="D37" s="5">
        <v>23</v>
      </c>
      <c r="E37" s="6">
        <f t="shared" si="2"/>
        <v>0.91666666666666663</v>
      </c>
    </row>
    <row r="43" spans="2:5" ht="42.75" customHeight="1" thickBot="1" x14ac:dyDescent="0.35">
      <c r="C43" s="8" t="s">
        <v>103</v>
      </c>
      <c r="D43" s="8" t="s">
        <v>104</v>
      </c>
      <c r="E43" s="8" t="s">
        <v>99</v>
      </c>
    </row>
    <row r="44" spans="2:5" ht="20.149999999999999" customHeight="1" thickBot="1" x14ac:dyDescent="0.35">
      <c r="B44" s="4" t="s">
        <v>33</v>
      </c>
      <c r="C44" s="5">
        <v>32</v>
      </c>
      <c r="D44" s="5">
        <v>69</v>
      </c>
      <c r="E44" s="6">
        <f>IF(C44&gt;0,(D44-C44)/C44,"-")</f>
        <v>1.15625</v>
      </c>
    </row>
    <row r="45" spans="2:5" ht="20.149999999999999" customHeight="1" thickBot="1" x14ac:dyDescent="0.35">
      <c r="B45" s="4" t="s">
        <v>34</v>
      </c>
      <c r="C45" s="5">
        <v>1</v>
      </c>
      <c r="D45" s="5">
        <v>0</v>
      </c>
      <c r="E45" s="6">
        <f t="shared" ref="E45:E51" si="3">IF(C45&gt;0,(D45-C45)/C45,"-")</f>
        <v>-1</v>
      </c>
    </row>
    <row r="46" spans="2:5" ht="20.149999999999999" customHeight="1" thickBot="1" x14ac:dyDescent="0.35">
      <c r="B46" s="4" t="s">
        <v>31</v>
      </c>
      <c r="C46" s="5">
        <v>0</v>
      </c>
      <c r="D46" s="5">
        <v>1</v>
      </c>
      <c r="E46" s="6" t="str">
        <f t="shared" si="3"/>
        <v>-</v>
      </c>
    </row>
    <row r="47" spans="2:5" ht="20.149999999999999" customHeight="1" thickBot="1" x14ac:dyDescent="0.35">
      <c r="B47" s="4" t="s">
        <v>32</v>
      </c>
      <c r="C47" s="5">
        <v>82</v>
      </c>
      <c r="D47" s="5">
        <v>75</v>
      </c>
      <c r="E47" s="6">
        <f t="shared" si="3"/>
        <v>-8.5365853658536592E-2</v>
      </c>
    </row>
    <row r="48" spans="2:5" ht="20.149999999999999" customHeight="1" thickBot="1" x14ac:dyDescent="0.35">
      <c r="B48" s="4" t="s">
        <v>35</v>
      </c>
      <c r="C48" s="5">
        <v>39</v>
      </c>
      <c r="D48" s="5">
        <v>87</v>
      </c>
      <c r="E48" s="6">
        <f t="shared" si="3"/>
        <v>1.2307692307692308</v>
      </c>
    </row>
    <row r="49" spans="2:5" ht="20.149999999999999" customHeight="1" thickBot="1" x14ac:dyDescent="0.35">
      <c r="B49" s="4" t="s">
        <v>67</v>
      </c>
      <c r="C49" s="5">
        <v>18</v>
      </c>
      <c r="D49" s="5">
        <v>3</v>
      </c>
      <c r="E49" s="6">
        <f t="shared" si="3"/>
        <v>-0.83333333333333337</v>
      </c>
    </row>
    <row r="50" spans="2:5" ht="20.149999999999999" customHeight="1" collapsed="1" thickBot="1" x14ac:dyDescent="0.35">
      <c r="B50" s="4" t="s">
        <v>36</v>
      </c>
      <c r="C50" s="6">
        <f>C44/(C44+C45)</f>
        <v>0.96969696969696972</v>
      </c>
      <c r="D50" s="6">
        <f>D44/(D44+D45)</f>
        <v>1</v>
      </c>
      <c r="E50" s="6">
        <f t="shared" si="3"/>
        <v>3.1249999999999972E-2</v>
      </c>
    </row>
    <row r="51" spans="2:5" ht="20.149999999999999" customHeight="1" thickBot="1" x14ac:dyDescent="0.35">
      <c r="B51" s="4" t="s">
        <v>37</v>
      </c>
      <c r="C51" s="6">
        <f>C47/(C46+C47)</f>
        <v>1</v>
      </c>
      <c r="D51" s="6">
        <f t="shared" ref="D51" si="4">D47/(D46+D47)</f>
        <v>0.98684210526315785</v>
      </c>
      <c r="E51" s="6">
        <f t="shared" si="3"/>
        <v>-1.3157894736842146E-2</v>
      </c>
    </row>
    <row r="57" spans="2:5" ht="42.75" customHeight="1" thickBot="1" x14ac:dyDescent="0.35">
      <c r="C57" s="8" t="s">
        <v>103</v>
      </c>
      <c r="D57" s="8" t="s">
        <v>104</v>
      </c>
      <c r="E57" s="8" t="s">
        <v>99</v>
      </c>
    </row>
    <row r="58" spans="2:5" ht="20.149999999999999" customHeight="1" thickBot="1" x14ac:dyDescent="0.35">
      <c r="B58" s="4" t="s">
        <v>38</v>
      </c>
      <c r="C58" s="5">
        <v>34</v>
      </c>
      <c r="D58" s="5">
        <v>69</v>
      </c>
      <c r="E58" s="6">
        <f>IF(C58&gt;0,(D58-C58)/C58,"-")</f>
        <v>1.0294117647058822</v>
      </c>
    </row>
    <row r="59" spans="2:5" ht="20.149999999999999" customHeight="1" thickBot="1" x14ac:dyDescent="0.35">
      <c r="B59" s="4" t="s">
        <v>41</v>
      </c>
      <c r="C59" s="5">
        <v>12</v>
      </c>
      <c r="D59" s="5">
        <v>34</v>
      </c>
      <c r="E59" s="6">
        <f t="shared" ref="E59:E63" si="5">IF(C59&gt;0,(D59-C59)/C59,"-")</f>
        <v>1.8333333333333333</v>
      </c>
    </row>
    <row r="60" spans="2:5" ht="20.149999999999999" customHeight="1" thickBot="1" x14ac:dyDescent="0.35">
      <c r="B60" s="4" t="s">
        <v>42</v>
      </c>
      <c r="C60" s="5">
        <v>20</v>
      </c>
      <c r="D60" s="5">
        <v>35</v>
      </c>
      <c r="E60" s="6">
        <f t="shared" si="5"/>
        <v>0.75</v>
      </c>
    </row>
    <row r="61" spans="2:5" ht="20.149999999999999" customHeight="1" collapsed="1" thickBot="1" x14ac:dyDescent="0.35">
      <c r="B61" s="4" t="s">
        <v>98</v>
      </c>
      <c r="C61" s="6">
        <f>(C59+C60)/C58</f>
        <v>0.94117647058823528</v>
      </c>
      <c r="D61" s="6">
        <f>(D59+D60)/D58</f>
        <v>1</v>
      </c>
      <c r="E61" s="6">
        <f t="shared" si="5"/>
        <v>6.2500000000000014E-2</v>
      </c>
    </row>
    <row r="62" spans="2:5" ht="20.149999999999999" customHeight="1" thickBot="1" x14ac:dyDescent="0.35">
      <c r="B62" s="4" t="s">
        <v>39</v>
      </c>
      <c r="C62" s="6">
        <v>0.8571428571428571</v>
      </c>
      <c r="D62" s="6">
        <v>1</v>
      </c>
      <c r="E62" s="6">
        <f t="shared" si="5"/>
        <v>0.16666666666666674</v>
      </c>
    </row>
    <row r="63" spans="2:5" ht="20.149999999999999" customHeight="1" thickBot="1" x14ac:dyDescent="0.35">
      <c r="B63" s="4" t="s">
        <v>40</v>
      </c>
      <c r="C63" s="6">
        <v>1</v>
      </c>
      <c r="D63" s="6">
        <v>1</v>
      </c>
      <c r="E63" s="6">
        <f t="shared" si="5"/>
        <v>0</v>
      </c>
    </row>
    <row r="64" spans="2:5" ht="14" thickBot="1" x14ac:dyDescent="0.35">
      <c r="E64" s="6"/>
    </row>
    <row r="69" spans="2:5" ht="42.75" customHeight="1" thickBot="1" x14ac:dyDescent="0.35">
      <c r="C69" s="8" t="s">
        <v>103</v>
      </c>
      <c r="D69" s="8" t="s">
        <v>104</v>
      </c>
      <c r="E69" s="8" t="s">
        <v>99</v>
      </c>
    </row>
    <row r="70" spans="2:5" ht="20.149999999999999" customHeight="1" thickBot="1" x14ac:dyDescent="0.35">
      <c r="B70" s="4" t="s">
        <v>44</v>
      </c>
      <c r="C70" s="5">
        <v>404</v>
      </c>
      <c r="D70" s="5">
        <v>383</v>
      </c>
      <c r="E70" s="6">
        <f>IF(C70&gt;0,(D70-C70)/C70,"-")</f>
        <v>-5.1980198019801978E-2</v>
      </c>
    </row>
    <row r="71" spans="2:5" ht="20.149999999999999" customHeight="1" thickBot="1" x14ac:dyDescent="0.35">
      <c r="B71" s="4" t="s">
        <v>45</v>
      </c>
      <c r="C71" s="5">
        <v>126</v>
      </c>
      <c r="D71" s="5">
        <v>170</v>
      </c>
      <c r="E71" s="6">
        <f t="shared" ref="E71:E77" si="6">IF(C71&gt;0,(D71-C71)/C71,"-")</f>
        <v>0.34920634920634919</v>
      </c>
    </row>
    <row r="72" spans="2:5" ht="20.149999999999999" customHeight="1" thickBot="1" x14ac:dyDescent="0.35">
      <c r="B72" s="4" t="s">
        <v>43</v>
      </c>
      <c r="C72" s="5">
        <v>2</v>
      </c>
      <c r="D72" s="5">
        <v>3</v>
      </c>
      <c r="E72" s="6">
        <f t="shared" si="6"/>
        <v>0.5</v>
      </c>
    </row>
    <row r="73" spans="2:5" ht="20.149999999999999" customHeight="1" thickBot="1" x14ac:dyDescent="0.35">
      <c r="B73" s="4" t="s">
        <v>46</v>
      </c>
      <c r="C73" s="5">
        <v>154</v>
      </c>
      <c r="D73" s="5">
        <v>101</v>
      </c>
      <c r="E73" s="6">
        <f t="shared" si="6"/>
        <v>-0.34415584415584416</v>
      </c>
    </row>
    <row r="74" spans="2:5" ht="20.149999999999999" customHeight="1" thickBot="1" x14ac:dyDescent="0.35">
      <c r="B74" s="4" t="s">
        <v>47</v>
      </c>
      <c r="C74" s="5">
        <v>117</v>
      </c>
      <c r="D74" s="5">
        <v>102</v>
      </c>
      <c r="E74" s="6">
        <f t="shared" si="6"/>
        <v>-0.12820512820512819</v>
      </c>
    </row>
    <row r="75" spans="2:5" ht="20.149999999999999" customHeight="1" thickBot="1" x14ac:dyDescent="0.35">
      <c r="B75" s="4" t="s">
        <v>48</v>
      </c>
      <c r="C75" s="5">
        <v>5</v>
      </c>
      <c r="D75" s="5">
        <v>6</v>
      </c>
      <c r="E75" s="6">
        <f t="shared" si="6"/>
        <v>0.2</v>
      </c>
    </row>
    <row r="76" spans="2:5" ht="20.149999999999999" customHeight="1" thickBot="1" x14ac:dyDescent="0.3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49999999999999" customHeight="1" thickBot="1" x14ac:dyDescent="0.35">
      <c r="B77" s="4" t="s">
        <v>50</v>
      </c>
      <c r="C77" s="5">
        <v>0</v>
      </c>
      <c r="D77" s="5">
        <v>1</v>
      </c>
      <c r="E77" s="6" t="str">
        <f t="shared" si="6"/>
        <v>-</v>
      </c>
    </row>
    <row r="89" spans="2:5" ht="42.75" customHeight="1" thickBot="1" x14ac:dyDescent="0.35">
      <c r="C89" s="8" t="s">
        <v>103</v>
      </c>
      <c r="D89" s="8" t="s">
        <v>104</v>
      </c>
      <c r="E89" s="8" t="s">
        <v>99</v>
      </c>
    </row>
    <row r="90" spans="2:5" ht="27.5" thickBot="1" x14ac:dyDescent="0.35">
      <c r="B90" s="4" t="s">
        <v>51</v>
      </c>
      <c r="C90" s="5">
        <v>50</v>
      </c>
      <c r="D90" s="5">
        <v>47</v>
      </c>
      <c r="E90" s="6">
        <f>IF(C90&gt;0,(D90-C90)/C90,"-")</f>
        <v>-0.06</v>
      </c>
    </row>
    <row r="91" spans="2:5" ht="27.5" thickBot="1" x14ac:dyDescent="0.35">
      <c r="B91" s="4" t="s">
        <v>52</v>
      </c>
      <c r="C91" s="5">
        <v>4</v>
      </c>
      <c r="D91" s="5">
        <v>3</v>
      </c>
      <c r="E91" s="6">
        <f t="shared" ref="E91:E93" si="7">IF(C91&gt;0,(D91-C91)/C91,"-")</f>
        <v>-0.25</v>
      </c>
    </row>
    <row r="92" spans="2:5" ht="29.25" customHeight="1" thickBot="1" x14ac:dyDescent="0.35">
      <c r="B92" s="4" t="s">
        <v>53</v>
      </c>
      <c r="C92" s="5">
        <v>17</v>
      </c>
      <c r="D92" s="5">
        <v>25</v>
      </c>
      <c r="E92" s="6">
        <f t="shared" si="7"/>
        <v>0.47058823529411764</v>
      </c>
    </row>
    <row r="93" spans="2:5" ht="29.25" customHeight="1" thickBot="1" x14ac:dyDescent="0.35">
      <c r="B93" s="4" t="s">
        <v>54</v>
      </c>
      <c r="C93" s="6">
        <f>(C90+C91)/(C90+C91+C92)</f>
        <v>0.76056338028169013</v>
      </c>
      <c r="D93" s="6">
        <f>(D90+D91)/(D90+D91+D92)</f>
        <v>0.66666666666666663</v>
      </c>
      <c r="E93" s="6">
        <f t="shared" si="7"/>
        <v>-0.12345679012345682</v>
      </c>
    </row>
    <row r="99" spans="2:5" ht="42.75" customHeight="1" thickBot="1" x14ac:dyDescent="0.35">
      <c r="C99" s="8" t="s">
        <v>103</v>
      </c>
      <c r="D99" s="8" t="s">
        <v>104</v>
      </c>
      <c r="E99" s="8" t="s">
        <v>99</v>
      </c>
    </row>
    <row r="100" spans="2:5" ht="20.149999999999999" customHeight="1" thickBot="1" x14ac:dyDescent="0.35">
      <c r="B100" s="4" t="s">
        <v>38</v>
      </c>
      <c r="C100" s="5">
        <v>71</v>
      </c>
      <c r="D100" s="5">
        <v>75</v>
      </c>
      <c r="E100" s="6">
        <f>IF(C100&gt;0,(D100-C100)/C100,"-")</f>
        <v>5.6338028169014086E-2</v>
      </c>
    </row>
    <row r="101" spans="2:5" ht="20.149999999999999" customHeight="1" thickBot="1" x14ac:dyDescent="0.35">
      <c r="B101" s="4" t="s">
        <v>41</v>
      </c>
      <c r="C101" s="5">
        <v>34</v>
      </c>
      <c r="D101" s="5">
        <v>35</v>
      </c>
      <c r="E101" s="6">
        <f t="shared" ref="E101:E105" si="8">IF(C101&gt;0,(D101-C101)/C101,"-")</f>
        <v>2.9411764705882353E-2</v>
      </c>
    </row>
    <row r="102" spans="2:5" ht="20.149999999999999" customHeight="1" thickBot="1" x14ac:dyDescent="0.35">
      <c r="B102" s="4" t="s">
        <v>42</v>
      </c>
      <c r="C102" s="5">
        <v>20</v>
      </c>
      <c r="D102" s="5">
        <v>15</v>
      </c>
      <c r="E102" s="6">
        <f t="shared" si="8"/>
        <v>-0.25</v>
      </c>
    </row>
    <row r="103" spans="2:5" ht="20.149999999999999" customHeight="1" thickBot="1" x14ac:dyDescent="0.35">
      <c r="B103" s="4" t="s">
        <v>98</v>
      </c>
      <c r="C103" s="6">
        <f>(C101+C102)/C100</f>
        <v>0.76056338028169013</v>
      </c>
      <c r="D103" s="6">
        <f>(D101+D102)/D100</f>
        <v>0.66666666666666663</v>
      </c>
      <c r="E103" s="6">
        <f t="shared" si="8"/>
        <v>-0.12345679012345682</v>
      </c>
    </row>
    <row r="104" spans="2:5" ht="20.149999999999999" customHeight="1" thickBot="1" x14ac:dyDescent="0.35">
      <c r="B104" s="4" t="s">
        <v>39</v>
      </c>
      <c r="C104" s="6">
        <v>0.79069767441860461</v>
      </c>
      <c r="D104" s="6">
        <v>0.72916666666666663</v>
      </c>
      <c r="E104" s="6">
        <f t="shared" si="8"/>
        <v>-7.7818627450980393E-2</v>
      </c>
    </row>
    <row r="105" spans="2:5" ht="20.149999999999999" customHeight="1" thickBot="1" x14ac:dyDescent="0.35">
      <c r="B105" s="4" t="s">
        <v>40</v>
      </c>
      <c r="C105" s="6">
        <v>0.7142857142857143</v>
      </c>
      <c r="D105" s="6">
        <v>0.55555555555555558</v>
      </c>
      <c r="E105" s="6">
        <f t="shared" si="8"/>
        <v>-0.22222222222222221</v>
      </c>
    </row>
    <row r="111" spans="2:5" ht="42.75" customHeight="1" thickBot="1" x14ac:dyDescent="0.35">
      <c r="C111" s="8" t="s">
        <v>103</v>
      </c>
      <c r="D111" s="8" t="s">
        <v>104</v>
      </c>
      <c r="E111" s="8" t="s">
        <v>99</v>
      </c>
    </row>
    <row r="112" spans="2:5" ht="14" thickBot="1" x14ac:dyDescent="0.35">
      <c r="B112" s="4" t="s">
        <v>55</v>
      </c>
      <c r="C112" s="5">
        <v>94</v>
      </c>
      <c r="D112" s="5">
        <v>74</v>
      </c>
      <c r="E112" s="6">
        <f>IF(C112&gt;0,(D112-C112)/C112,"-")</f>
        <v>-0.21276595744680851</v>
      </c>
    </row>
    <row r="113" spans="2:14" ht="14" thickBot="1" x14ac:dyDescent="0.35">
      <c r="B113" s="4" t="s">
        <v>56</v>
      </c>
      <c r="C113" s="5">
        <v>60</v>
      </c>
      <c r="D113" s="5">
        <v>36</v>
      </c>
      <c r="E113" s="6">
        <f t="shared" ref="E113:E114" si="9">IF(C113&gt;0,(D113-C113)/C113,"-")</f>
        <v>-0.4</v>
      </c>
    </row>
    <row r="114" spans="2:14" ht="14" thickBot="1" x14ac:dyDescent="0.35">
      <c r="B114" s="4" t="s">
        <v>57</v>
      </c>
      <c r="C114" s="5">
        <v>34</v>
      </c>
      <c r="D114" s="5">
        <v>38</v>
      </c>
      <c r="E114" s="6">
        <f t="shared" si="9"/>
        <v>0.11764705882352941</v>
      </c>
    </row>
    <row r="126" spans="2:14" ht="26.25" customHeight="1" thickBot="1" x14ac:dyDescent="0.3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3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4" thickBot="1" x14ac:dyDescent="0.3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4" thickBot="1" x14ac:dyDescent="0.3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4" thickBot="1" x14ac:dyDescent="0.3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4" thickBot="1" x14ac:dyDescent="0.3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4" thickBot="1" x14ac:dyDescent="0.3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4" thickBot="1" x14ac:dyDescent="0.35">
      <c r="B133" s="4" t="s">
        <v>68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6" t="str">
        <f t="shared" si="11"/>
        <v>-</v>
      </c>
      <c r="L133" s="6" t="str">
        <f t="shared" si="10"/>
        <v>-</v>
      </c>
      <c r="M133" s="6" t="str">
        <f t="shared" si="10"/>
        <v>-</v>
      </c>
      <c r="N133" s="6" t="str">
        <f t="shared" si="10"/>
        <v>-</v>
      </c>
    </row>
    <row r="134" spans="2:14" ht="14" thickBot="1" x14ac:dyDescent="0.3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4" thickBot="1" x14ac:dyDescent="0.3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3">
      <c r="C136" s="13"/>
    </row>
    <row r="137" spans="2:14" x14ac:dyDescent="0.3">
      <c r="C137" s="13"/>
      <c r="M137" s="14"/>
    </row>
    <row r="138" spans="2:14" x14ac:dyDescent="0.3">
      <c r="C138" s="13"/>
    </row>
    <row r="141" spans="2:14" ht="29.25" customHeight="1" thickBot="1" x14ac:dyDescent="0.3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3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4" thickBot="1" x14ac:dyDescent="0.3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4" thickBot="1" x14ac:dyDescent="0.3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4" thickBot="1" x14ac:dyDescent="0.35">
      <c r="B145" s="4" t="s">
        <v>73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6" t="str">
        <f t="shared" si="16"/>
        <v>-</v>
      </c>
      <c r="L145" s="6" t="str">
        <f t="shared" si="15"/>
        <v>-</v>
      </c>
      <c r="M145" s="6" t="str">
        <f t="shared" si="15"/>
        <v>-</v>
      </c>
      <c r="N145" s="6" t="str">
        <f t="shared" si="15"/>
        <v>-</v>
      </c>
    </row>
    <row r="146" spans="2:14" ht="14" thickBot="1" x14ac:dyDescent="0.3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4" thickBot="1" x14ac:dyDescent="0.3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4" thickBot="1" x14ac:dyDescent="0.35">
      <c r="B148" s="7" t="s">
        <v>68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6" t="str">
        <f t="shared" ref="K148" si="17">IF(C148=0,"-",(G148-C148)/C148)</f>
        <v>-</v>
      </c>
      <c r="L148" s="6" t="str">
        <f t="shared" ref="L148" si="18">IF(D148=0,"-",(H148-D148)/D148)</f>
        <v>-</v>
      </c>
      <c r="M148" s="6" t="str">
        <f t="shared" ref="M148" si="19">IF(E148=0,"-",(I148-E148)/E148)</f>
        <v>-</v>
      </c>
      <c r="N148" s="6" t="str">
        <f t="shared" ref="N148" si="20">IF(F148=0,"-",(J148-F148)/F148)</f>
        <v>-</v>
      </c>
    </row>
    <row r="149" spans="2:14" ht="27.5" thickBot="1" x14ac:dyDescent="0.3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7.5" thickBot="1" x14ac:dyDescent="0.3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x14ac:dyDescent="0.3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x14ac:dyDescent="0.3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x14ac:dyDescent="0.3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35">
      <c r="B156" s="7"/>
      <c r="C156" s="8" t="s">
        <v>103</v>
      </c>
      <c r="D156" s="8" t="s">
        <v>104</v>
      </c>
      <c r="E156" s="8" t="s">
        <v>99</v>
      </c>
    </row>
    <row r="157" spans="2:14" ht="14" thickBot="1" x14ac:dyDescent="0.35">
      <c r="B157" s="4" t="s">
        <v>94</v>
      </c>
      <c r="C157" s="19">
        <v>0</v>
      </c>
      <c r="D157" s="19">
        <v>0</v>
      </c>
      <c r="E157" s="18" t="str">
        <f>IF(C157=0,"-",(D157-C157)/C157)</f>
        <v>-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4" thickBot="1" x14ac:dyDescent="0.35">
      <c r="B158" s="4" t="s">
        <v>95</v>
      </c>
      <c r="C158" s="19">
        <v>0</v>
      </c>
      <c r="D158" s="19">
        <v>0</v>
      </c>
      <c r="E158" s="18" t="str">
        <f t="shared" ref="E158:E159" si="23">IF(C158=0,"-",(D158-C158)/C158)</f>
        <v>-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4" thickBot="1" x14ac:dyDescent="0.3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4" thickBot="1" x14ac:dyDescent="0.35">
      <c r="B160" s="4" t="s">
        <v>97</v>
      </c>
      <c r="C160" s="18" t="str">
        <f>IF(C157=0,"-",C157/(C157+C158+C159))</f>
        <v>-</v>
      </c>
      <c r="D160" s="18" t="str">
        <f>IF(D157=0,"-",D157/(D157+D158+D159))</f>
        <v>-</v>
      </c>
      <c r="E160" s="18" t="str">
        <f>IF(OR(C160="-",D160="-"),"-",(D160-C160)/C160)</f>
        <v>-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x14ac:dyDescent="0.3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x14ac:dyDescent="0.3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x14ac:dyDescent="0.3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35">
      <c r="C165" s="8" t="s">
        <v>103</v>
      </c>
      <c r="D165" s="8" t="s">
        <v>104</v>
      </c>
      <c r="E165" s="8" t="s">
        <v>99</v>
      </c>
    </row>
    <row r="166" spans="2:14" ht="20.149999999999999" customHeight="1" thickBot="1" x14ac:dyDescent="0.35">
      <c r="B166" s="4" t="s">
        <v>38</v>
      </c>
      <c r="C166" s="5">
        <v>0</v>
      </c>
      <c r="D166" s="5">
        <v>0</v>
      </c>
      <c r="E166" s="6" t="str">
        <f>IF(C166=0,"-",(D166-C166)/C166)</f>
        <v>-</v>
      </c>
    </row>
    <row r="167" spans="2:14" ht="20.149999999999999" customHeight="1" thickBot="1" x14ac:dyDescent="0.35">
      <c r="B167" s="4" t="s">
        <v>41</v>
      </c>
      <c r="C167" s="5">
        <v>0</v>
      </c>
      <c r="D167" s="5">
        <v>0</v>
      </c>
      <c r="E167" s="6" t="str">
        <f t="shared" ref="E167:E168" si="24">IF(C167=0,"-",(D167-C167)/C167)</f>
        <v>-</v>
      </c>
    </row>
    <row r="168" spans="2:14" ht="20.149999999999999" customHeight="1" thickBot="1" x14ac:dyDescent="0.3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49999999999999" customHeight="1" thickBot="1" x14ac:dyDescent="0.35">
      <c r="B169" s="4" t="s">
        <v>98</v>
      </c>
      <c r="C169" s="6" t="str">
        <f>IF(C166=0,"-",(C167+C168)/C166)</f>
        <v>-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49999999999999" customHeight="1" thickBot="1" x14ac:dyDescent="0.35">
      <c r="B170" s="4" t="s">
        <v>39</v>
      </c>
      <c r="C170" s="6" t="s">
        <v>105</v>
      </c>
      <c r="D170" s="6" t="s">
        <v>105</v>
      </c>
      <c r="E170" s="6" t="str">
        <f t="shared" si="25"/>
        <v>-</v>
      </c>
    </row>
    <row r="171" spans="2:14" ht="20.149999999999999" customHeight="1" thickBot="1" x14ac:dyDescent="0.35">
      <c r="B171" s="4" t="s">
        <v>40</v>
      </c>
      <c r="C171" s="6" t="s">
        <v>105</v>
      </c>
      <c r="D171" s="6" t="s">
        <v>105</v>
      </c>
      <c r="E171" s="6" t="str">
        <f t="shared" si="25"/>
        <v>-</v>
      </c>
    </row>
    <row r="172" spans="2:14" ht="20.149999999999999" customHeight="1" x14ac:dyDescent="0.3">
      <c r="B172" s="7"/>
      <c r="C172" s="18"/>
      <c r="D172" s="18"/>
      <c r="E172" s="18"/>
    </row>
    <row r="177" spans="2:8" ht="42.75" customHeight="1" thickBot="1" x14ac:dyDescent="0.35">
      <c r="C177" s="8" t="s">
        <v>103</v>
      </c>
      <c r="D177" s="8" t="s">
        <v>104</v>
      </c>
      <c r="E177" s="8" t="s">
        <v>99</v>
      </c>
    </row>
    <row r="178" spans="2:8" ht="14" thickBot="1" x14ac:dyDescent="0.35">
      <c r="B178" s="15" t="s">
        <v>81</v>
      </c>
      <c r="C178" s="5">
        <v>0</v>
      </c>
      <c r="D178" s="5">
        <v>0</v>
      </c>
      <c r="E178" s="6" t="str">
        <f>IF(C178=0,"-",(D178-C178)/C178)</f>
        <v>-</v>
      </c>
      <c r="H178" s="13"/>
    </row>
    <row r="179" spans="2:8" ht="14" thickBot="1" x14ac:dyDescent="0.35">
      <c r="B179" s="4" t="s">
        <v>43</v>
      </c>
      <c r="C179" s="5">
        <v>0</v>
      </c>
      <c r="D179" s="5">
        <v>0</v>
      </c>
      <c r="E179" s="6" t="str">
        <f t="shared" ref="E179:E185" si="26">IF(C179=0,"-",(D179-C179)/C179)</f>
        <v>-</v>
      </c>
      <c r="H179" s="13"/>
    </row>
    <row r="180" spans="2:8" ht="14" thickBot="1" x14ac:dyDescent="0.3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4" thickBot="1" x14ac:dyDescent="0.3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4" thickBot="1" x14ac:dyDescent="0.35">
      <c r="B182" s="15" t="s">
        <v>79</v>
      </c>
      <c r="C182" s="5">
        <v>0</v>
      </c>
      <c r="D182" s="5">
        <v>0</v>
      </c>
      <c r="E182" s="6" t="str">
        <f t="shared" si="26"/>
        <v>-</v>
      </c>
      <c r="H182" s="13"/>
    </row>
    <row r="183" spans="2:8" ht="14" thickBot="1" x14ac:dyDescent="0.35">
      <c r="B183" s="4" t="s">
        <v>47</v>
      </c>
      <c r="C183" s="5">
        <v>0</v>
      </c>
      <c r="D183" s="5">
        <v>0</v>
      </c>
      <c r="E183" s="6" t="str">
        <f t="shared" si="26"/>
        <v>-</v>
      </c>
      <c r="H183" s="13"/>
    </row>
    <row r="184" spans="2:8" ht="14" thickBot="1" x14ac:dyDescent="0.3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4" thickBot="1" x14ac:dyDescent="0.35">
      <c r="B185" s="4" t="s">
        <v>80</v>
      </c>
      <c r="C185" s="5">
        <v>0</v>
      </c>
      <c r="D185" s="5">
        <v>0</v>
      </c>
      <c r="E185" s="6" t="str">
        <f t="shared" si="26"/>
        <v>-</v>
      </c>
      <c r="H185" s="13"/>
    </row>
    <row r="196" spans="2:5" ht="42.75" customHeight="1" thickBot="1" x14ac:dyDescent="0.35">
      <c r="C196" s="8" t="s">
        <v>103</v>
      </c>
      <c r="D196" s="8" t="s">
        <v>104</v>
      </c>
      <c r="E196" s="8" t="s">
        <v>99</v>
      </c>
    </row>
    <row r="197" spans="2:5" ht="14" thickBot="1" x14ac:dyDescent="0.35">
      <c r="B197" s="4" t="s">
        <v>82</v>
      </c>
      <c r="C197" s="5">
        <v>1</v>
      </c>
      <c r="D197" s="5">
        <v>0</v>
      </c>
      <c r="E197" s="6">
        <f t="shared" ref="E197:E200" si="27">IF(C197=0,"-",(D197-C197)/C197)</f>
        <v>-1</v>
      </c>
    </row>
    <row r="198" spans="2:5" ht="14" thickBot="1" x14ac:dyDescent="0.3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4" thickBot="1" x14ac:dyDescent="0.35">
      <c r="B199" s="4" t="s">
        <v>84</v>
      </c>
      <c r="C199" s="5">
        <v>1</v>
      </c>
      <c r="D199" s="5">
        <v>0</v>
      </c>
      <c r="E199" s="6">
        <f t="shared" si="27"/>
        <v>-1</v>
      </c>
    </row>
    <row r="200" spans="2:5" ht="14" thickBot="1" x14ac:dyDescent="0.35">
      <c r="B200" s="4" t="s">
        <v>85</v>
      </c>
      <c r="C200" s="5">
        <v>1</v>
      </c>
      <c r="D200" s="5">
        <v>0</v>
      </c>
      <c r="E200" s="6">
        <f t="shared" si="27"/>
        <v>-1</v>
      </c>
    </row>
    <row r="201" spans="2:5" x14ac:dyDescent="0.3">
      <c r="B201" s="7"/>
      <c r="C201" s="19"/>
      <c r="D201" s="19"/>
      <c r="E201" s="18"/>
    </row>
    <row r="206" spans="2:5" ht="42.75" customHeight="1" thickBot="1" x14ac:dyDescent="0.35">
      <c r="C206" s="8" t="s">
        <v>103</v>
      </c>
      <c r="D206" s="8" t="s">
        <v>104</v>
      </c>
      <c r="E206" s="8" t="s">
        <v>99</v>
      </c>
    </row>
    <row r="207" spans="2:5" ht="20.149999999999999" customHeight="1" thickBot="1" x14ac:dyDescent="0.3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49999999999999" customHeight="1" thickBot="1" x14ac:dyDescent="0.35">
      <c r="B208" s="17" t="s">
        <v>89</v>
      </c>
      <c r="C208" s="5">
        <v>1</v>
      </c>
      <c r="D208" s="5">
        <v>0</v>
      </c>
      <c r="E208" s="6">
        <f t="shared" si="28"/>
        <v>-1</v>
      </c>
    </row>
    <row r="209" spans="2:5" ht="20.149999999999999" customHeight="1" thickBot="1" x14ac:dyDescent="0.35">
      <c r="B209" s="17" t="s">
        <v>86</v>
      </c>
      <c r="C209" s="5">
        <v>0</v>
      </c>
      <c r="D209" s="5">
        <v>0</v>
      </c>
      <c r="E209" s="6" t="str">
        <f t="shared" si="28"/>
        <v>-</v>
      </c>
    </row>
    <row r="210" spans="2:5" ht="20.149999999999999" customHeight="1" thickBot="1" x14ac:dyDescent="0.35">
      <c r="B210" s="17" t="s">
        <v>87</v>
      </c>
      <c r="C210" s="5">
        <v>1</v>
      </c>
      <c r="D210" s="5">
        <v>0</v>
      </c>
      <c r="E210" s="6">
        <f t="shared" si="28"/>
        <v>-1</v>
      </c>
    </row>
    <row r="211" spans="2:5" ht="20.149999999999999" customHeight="1" thickBot="1" x14ac:dyDescent="0.35">
      <c r="B211" s="17" t="s">
        <v>90</v>
      </c>
      <c r="C211" s="5"/>
      <c r="D211" s="5"/>
      <c r="E211" s="6"/>
    </row>
    <row r="212" spans="2:5" ht="20.149999999999999" customHeight="1" thickBot="1" x14ac:dyDescent="0.3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4" thickBot="1" x14ac:dyDescent="0.3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4" thickBot="1" x14ac:dyDescent="0.3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x14ac:dyDescent="0.3">
      <c r="B215" s="21"/>
      <c r="C215" s="19"/>
      <c r="D215" s="19"/>
      <c r="E215" s="18"/>
    </row>
    <row r="220" spans="2:5" ht="42.75" customHeight="1" thickBot="1" x14ac:dyDescent="0.35">
      <c r="C220" s="8" t="s">
        <v>103</v>
      </c>
      <c r="D220" s="8" t="s">
        <v>104</v>
      </c>
      <c r="E220" s="8" t="s">
        <v>99</v>
      </c>
    </row>
    <row r="221" spans="2:5" ht="14" thickBot="1" x14ac:dyDescent="0.35">
      <c r="B221" s="16" t="s">
        <v>91</v>
      </c>
      <c r="C221" s="5">
        <v>1</v>
      </c>
      <c r="D221" s="5">
        <v>1</v>
      </c>
      <c r="E221" s="6">
        <f t="shared" ref="E221:E223" si="30">IF(C221=0,"-",(D221-C221)/C221)</f>
        <v>0</v>
      </c>
    </row>
    <row r="222" spans="2:5" ht="14" thickBot="1" x14ac:dyDescent="0.35">
      <c r="B222" s="16" t="s">
        <v>92</v>
      </c>
      <c r="C222" s="5">
        <v>1</v>
      </c>
      <c r="D222" s="5">
        <v>1</v>
      </c>
      <c r="E222" s="6">
        <f t="shared" si="30"/>
        <v>0</v>
      </c>
    </row>
    <row r="223" spans="2:5" ht="14" thickBot="1" x14ac:dyDescent="0.35">
      <c r="B223" s="16" t="s">
        <v>93</v>
      </c>
      <c r="C223" s="5">
        <v>1</v>
      </c>
      <c r="D223" s="5">
        <v>4</v>
      </c>
      <c r="E223" s="6">
        <f t="shared" si="30"/>
        <v>3</v>
      </c>
    </row>
    <row r="224" spans="2:5" ht="14" thickBot="1" x14ac:dyDescent="0.35">
      <c r="C224" s="5"/>
      <c r="D224" s="5"/>
      <c r="E224" s="6"/>
    </row>
    <row r="225" spans="3:5" ht="14" thickBot="1" x14ac:dyDescent="0.35">
      <c r="C225" s="5"/>
      <c r="D225" s="5"/>
      <c r="E225" s="6"/>
    </row>
    <row r="226" spans="3:5" ht="14" thickBot="1" x14ac:dyDescent="0.35">
      <c r="C226" s="5"/>
      <c r="D226" s="5"/>
      <c r="E226" s="6"/>
    </row>
    <row r="227" spans="3:5" ht="14" thickBot="1" x14ac:dyDescent="0.35">
      <c r="C227" s="5"/>
      <c r="D227" s="5"/>
      <c r="E227" s="6"/>
    </row>
    <row r="228" spans="3:5" ht="14" thickBot="1" x14ac:dyDescent="0.3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1:N228"/>
  <sheetViews>
    <sheetView workbookViewId="0"/>
  </sheetViews>
  <sheetFormatPr baseColWidth="10" defaultRowHeight="13.5" x14ac:dyDescent="0.3"/>
  <cols>
    <col min="2" max="2" width="56.84375" bestFit="1" customWidth="1"/>
    <col min="3" max="4" width="12.4609375" customWidth="1"/>
    <col min="5" max="5" width="12.765625" customWidth="1"/>
    <col min="6" max="6" width="8.765625" bestFit="1" customWidth="1"/>
    <col min="7" max="7" width="11.61328125" customWidth="1"/>
    <col min="8" max="8" width="12.15234375" customWidth="1"/>
    <col min="9" max="9" width="12.765625" customWidth="1"/>
    <col min="10" max="10" width="8.765625" bestFit="1" customWidth="1"/>
    <col min="11" max="11" width="11.61328125" bestFit="1" customWidth="1"/>
    <col min="12" max="12" width="12" bestFit="1" customWidth="1"/>
    <col min="13" max="13" width="12.765625" customWidth="1"/>
    <col min="14" max="14" width="9.61328125" bestFit="1" customWidth="1"/>
  </cols>
  <sheetData>
    <row r="11" spans="2:5" ht="27" customHeight="1" x14ac:dyDescent="0.3">
      <c r="B11" s="20" t="str">
        <f>Portada!B9</f>
        <v>4º Trimestre 2025</v>
      </c>
    </row>
    <row r="13" spans="2:5" ht="42.75" customHeight="1" thickBot="1" x14ac:dyDescent="0.35">
      <c r="C13" s="8" t="s">
        <v>103</v>
      </c>
      <c r="D13" s="8" t="s">
        <v>104</v>
      </c>
      <c r="E13" s="8" t="s">
        <v>99</v>
      </c>
    </row>
    <row r="14" spans="2:5" ht="20.149999999999999" customHeight="1" thickBot="1" x14ac:dyDescent="0.35">
      <c r="B14" s="4" t="s">
        <v>22</v>
      </c>
      <c r="C14" s="5">
        <v>9988</v>
      </c>
      <c r="D14" s="5">
        <v>10405</v>
      </c>
      <c r="E14" s="6">
        <f>IF(C14&gt;0,(D14-C14)/C14)</f>
        <v>4.1750100120144171E-2</v>
      </c>
    </row>
    <row r="15" spans="2:5" ht="20.149999999999999" customHeight="1" thickBot="1" x14ac:dyDescent="0.35">
      <c r="B15" s="4" t="s">
        <v>17</v>
      </c>
      <c r="C15" s="5">
        <v>9068</v>
      </c>
      <c r="D15" s="5">
        <v>8980</v>
      </c>
      <c r="E15" s="6">
        <f t="shared" ref="E15:E25" si="0">IF(C15&gt;0,(D15-C15)/C15)</f>
        <v>-9.7044552271724743E-3</v>
      </c>
    </row>
    <row r="16" spans="2:5" ht="20.149999999999999" customHeight="1" thickBot="1" x14ac:dyDescent="0.35">
      <c r="B16" s="4" t="s">
        <v>18</v>
      </c>
      <c r="C16" s="5">
        <v>6590</v>
      </c>
      <c r="D16" s="5">
        <v>6578</v>
      </c>
      <c r="E16" s="6">
        <f t="shared" si="0"/>
        <v>-1.8209408194233688E-3</v>
      </c>
    </row>
    <row r="17" spans="2:5" ht="20.149999999999999" customHeight="1" thickBot="1" x14ac:dyDescent="0.35">
      <c r="B17" s="4" t="s">
        <v>19</v>
      </c>
      <c r="C17" s="5">
        <v>2478</v>
      </c>
      <c r="D17" s="5">
        <v>2402</v>
      </c>
      <c r="E17" s="6">
        <f t="shared" si="0"/>
        <v>-3.0669895076674739E-2</v>
      </c>
    </row>
    <row r="18" spans="2:5" ht="20.149999999999999" customHeight="1" thickBot="1" x14ac:dyDescent="0.35">
      <c r="B18" s="4" t="s">
        <v>100</v>
      </c>
      <c r="C18" s="5">
        <v>8</v>
      </c>
      <c r="D18" s="5">
        <v>20</v>
      </c>
      <c r="E18" s="6">
        <f>IF(C18=0,"-",(D18-C18)/C18)</f>
        <v>1.5</v>
      </c>
    </row>
    <row r="19" spans="2:5" ht="20.149999999999999" customHeight="1" thickBot="1" x14ac:dyDescent="0.35">
      <c r="B19" s="4" t="s">
        <v>101</v>
      </c>
      <c r="C19" s="5">
        <v>0</v>
      </c>
      <c r="D19" s="5">
        <v>3</v>
      </c>
      <c r="E19" s="6" t="str">
        <f>IF(C19=0,"-",(D19-C19)/C19)</f>
        <v>-</v>
      </c>
    </row>
    <row r="20" spans="2:5" ht="20.149999999999999" customHeight="1" thickBot="1" x14ac:dyDescent="0.35">
      <c r="B20" s="4" t="s">
        <v>20</v>
      </c>
      <c r="C20" s="6">
        <f>C17/C15</f>
        <v>0.27326863696515219</v>
      </c>
      <c r="D20" s="6">
        <f>D17/D15</f>
        <v>0.26748329621380845</v>
      </c>
      <c r="E20" s="6">
        <f t="shared" si="0"/>
        <v>-2.1170891821301455E-2</v>
      </c>
    </row>
    <row r="21" spans="2:5" ht="30" customHeight="1" thickBot="1" x14ac:dyDescent="0.35">
      <c r="B21" s="4" t="s">
        <v>23</v>
      </c>
      <c r="C21" s="5">
        <v>772</v>
      </c>
      <c r="D21" s="5">
        <v>717</v>
      </c>
      <c r="E21" s="6">
        <f t="shared" si="0"/>
        <v>-7.1243523316062179E-2</v>
      </c>
    </row>
    <row r="22" spans="2:5" ht="20.149999999999999" customHeight="1" thickBot="1" x14ac:dyDescent="0.35">
      <c r="B22" s="4" t="s">
        <v>24</v>
      </c>
      <c r="C22" s="5">
        <v>478</v>
      </c>
      <c r="D22" s="5">
        <v>501</v>
      </c>
      <c r="E22" s="6">
        <f t="shared" si="0"/>
        <v>4.8117154811715482E-2</v>
      </c>
    </row>
    <row r="23" spans="2:5" ht="20.149999999999999" customHeight="1" thickBot="1" x14ac:dyDescent="0.35">
      <c r="B23" s="4" t="s">
        <v>25</v>
      </c>
      <c r="C23" s="5">
        <v>294</v>
      </c>
      <c r="D23" s="5">
        <v>216</v>
      </c>
      <c r="E23" s="6">
        <f t="shared" si="0"/>
        <v>-0.26530612244897961</v>
      </c>
    </row>
    <row r="24" spans="2:5" ht="20.149999999999999" customHeight="1" thickBot="1" x14ac:dyDescent="0.35">
      <c r="B24" s="4" t="s">
        <v>21</v>
      </c>
      <c r="C24" s="6">
        <f>C23/C21</f>
        <v>0.38082901554404147</v>
      </c>
      <c r="D24" s="6">
        <f t="shared" ref="D24" si="1">D23/D21</f>
        <v>0.30125523012552302</v>
      </c>
      <c r="E24" s="6">
        <f t="shared" si="0"/>
        <v>-0.20894885150713008</v>
      </c>
    </row>
    <row r="25" spans="2:5" ht="20.149999999999999" customHeight="1" thickBot="1" x14ac:dyDescent="0.35">
      <c r="B25" s="7" t="s">
        <v>26</v>
      </c>
      <c r="C25" s="6">
        <v>0.20302422812507975</v>
      </c>
      <c r="D25" s="6">
        <v>0.19989657911953346</v>
      </c>
      <c r="E25" s="6">
        <f t="shared" si="0"/>
        <v>-1.5405299330183414E-2</v>
      </c>
    </row>
    <row r="33" spans="2:5" ht="42.75" customHeight="1" thickBot="1" x14ac:dyDescent="0.35">
      <c r="C33" s="8" t="s">
        <v>103</v>
      </c>
      <c r="D33" s="8" t="s">
        <v>104</v>
      </c>
      <c r="E33" s="8" t="s">
        <v>99</v>
      </c>
    </row>
    <row r="34" spans="2:5" ht="20.149999999999999" customHeight="1" thickBot="1" x14ac:dyDescent="0.35">
      <c r="B34" s="4" t="s">
        <v>27</v>
      </c>
      <c r="C34" s="5">
        <v>2137</v>
      </c>
      <c r="D34" s="5">
        <v>2064</v>
      </c>
      <c r="E34" s="6">
        <f>IF(C34&gt;0,(D34-C34)/C34)</f>
        <v>-3.4160037435657466E-2</v>
      </c>
    </row>
    <row r="35" spans="2:5" ht="20.149999999999999" customHeight="1" thickBot="1" x14ac:dyDescent="0.35">
      <c r="B35" s="4" t="s">
        <v>29</v>
      </c>
      <c r="C35" s="5">
        <v>23</v>
      </c>
      <c r="D35" s="5">
        <v>26</v>
      </c>
      <c r="E35" s="6">
        <f t="shared" ref="E35:E37" si="2">IF(C35&gt;0,(D35-C35)/C35)</f>
        <v>0.13043478260869565</v>
      </c>
    </row>
    <row r="36" spans="2:5" ht="20.149999999999999" customHeight="1" thickBot="1" x14ac:dyDescent="0.35">
      <c r="B36" s="4" t="s">
        <v>28</v>
      </c>
      <c r="C36" s="5">
        <v>1574</v>
      </c>
      <c r="D36" s="5">
        <v>1592</v>
      </c>
      <c r="E36" s="6">
        <f t="shared" si="2"/>
        <v>1.1435832274459974E-2</v>
      </c>
    </row>
    <row r="37" spans="2:5" ht="20.149999999999999" customHeight="1" thickBot="1" x14ac:dyDescent="0.35">
      <c r="B37" s="4" t="s">
        <v>30</v>
      </c>
      <c r="C37" s="5">
        <v>540</v>
      </c>
      <c r="D37" s="5">
        <v>446</v>
      </c>
      <c r="E37" s="6">
        <f t="shared" si="2"/>
        <v>-0.17407407407407408</v>
      </c>
    </row>
    <row r="43" spans="2:5" ht="42.75" customHeight="1" thickBot="1" x14ac:dyDescent="0.35">
      <c r="C43" s="8" t="s">
        <v>103</v>
      </c>
      <c r="D43" s="8" t="s">
        <v>104</v>
      </c>
      <c r="E43" s="8" t="s">
        <v>99</v>
      </c>
    </row>
    <row r="44" spans="2:5" ht="20.149999999999999" customHeight="1" thickBot="1" x14ac:dyDescent="0.35">
      <c r="B44" s="4" t="s">
        <v>33</v>
      </c>
      <c r="C44" s="5">
        <v>1511</v>
      </c>
      <c r="D44" s="5">
        <v>1503</v>
      </c>
      <c r="E44" s="6">
        <f>IF(C44&gt;0,(D44-C44)/C44)</f>
        <v>-5.2945069490403706E-3</v>
      </c>
    </row>
    <row r="45" spans="2:5" ht="20.149999999999999" customHeight="1" thickBot="1" x14ac:dyDescent="0.35">
      <c r="B45" s="4" t="s">
        <v>34</v>
      </c>
      <c r="C45" s="5">
        <v>185</v>
      </c>
      <c r="D45" s="5">
        <v>188</v>
      </c>
      <c r="E45" s="6">
        <f t="shared" ref="E45:E51" si="3">IF(C45&gt;0,(D45-C45)/C45)</f>
        <v>1.6216216216216217E-2</v>
      </c>
    </row>
    <row r="46" spans="2:5" ht="20.149999999999999" customHeight="1" thickBot="1" x14ac:dyDescent="0.35">
      <c r="B46" s="4" t="s">
        <v>31</v>
      </c>
      <c r="C46" s="5">
        <v>552</v>
      </c>
      <c r="D46" s="5">
        <v>304</v>
      </c>
      <c r="E46" s="6">
        <f t="shared" si="3"/>
        <v>-0.44927536231884058</v>
      </c>
    </row>
    <row r="47" spans="2:5" ht="20.149999999999999" customHeight="1" thickBot="1" x14ac:dyDescent="0.35">
      <c r="B47" s="4" t="s">
        <v>32</v>
      </c>
      <c r="C47" s="5">
        <v>3222</v>
      </c>
      <c r="D47" s="5">
        <v>3692</v>
      </c>
      <c r="E47" s="6">
        <f t="shared" si="3"/>
        <v>0.14587212911235259</v>
      </c>
    </row>
    <row r="48" spans="2:5" ht="20.149999999999999" customHeight="1" thickBot="1" x14ac:dyDescent="0.35">
      <c r="B48" s="4" t="s">
        <v>35</v>
      </c>
      <c r="C48" s="5">
        <v>1606</v>
      </c>
      <c r="D48" s="5">
        <v>1633</v>
      </c>
      <c r="E48" s="6">
        <f t="shared" si="3"/>
        <v>1.6811955168119553E-2</v>
      </c>
    </row>
    <row r="49" spans="2:5" ht="20.149999999999999" customHeight="1" thickBot="1" x14ac:dyDescent="0.35">
      <c r="B49" s="4" t="s">
        <v>67</v>
      </c>
      <c r="C49" s="5">
        <v>1988</v>
      </c>
      <c r="D49" s="5">
        <v>2249</v>
      </c>
      <c r="E49" s="6">
        <f t="shared" si="3"/>
        <v>0.13128772635814889</v>
      </c>
    </row>
    <row r="50" spans="2:5" ht="20.149999999999999" customHeight="1" collapsed="1" thickBot="1" x14ac:dyDescent="0.35">
      <c r="B50" s="4" t="s">
        <v>36</v>
      </c>
      <c r="C50" s="6">
        <f>C44/(C44+C45)</f>
        <v>0.89091981132075471</v>
      </c>
      <c r="D50" s="6">
        <f>D44/(D44+D45)</f>
        <v>0.88882318154937912</v>
      </c>
      <c r="E50" s="6">
        <f t="shared" si="3"/>
        <v>-2.3533316295519541E-3</v>
      </c>
    </row>
    <row r="51" spans="2:5" ht="20.149999999999999" customHeight="1" thickBot="1" x14ac:dyDescent="0.35">
      <c r="B51" s="4" t="s">
        <v>37</v>
      </c>
      <c r="C51" s="6">
        <f>C47/(C46+C47)</f>
        <v>0.8537360890302067</v>
      </c>
      <c r="D51" s="6">
        <f>D47/(D46+D47)</f>
        <v>0.92392392392392397</v>
      </c>
      <c r="E51" s="6">
        <f t="shared" si="3"/>
        <v>8.2212566383888575E-2</v>
      </c>
    </row>
    <row r="57" spans="2:5" ht="42.75" customHeight="1" thickBot="1" x14ac:dyDescent="0.35">
      <c r="C57" s="8" t="s">
        <v>103</v>
      </c>
      <c r="D57" s="8" t="s">
        <v>104</v>
      </c>
      <c r="E57" s="8" t="s">
        <v>99</v>
      </c>
    </row>
    <row r="58" spans="2:5" ht="20.149999999999999" customHeight="1" thickBot="1" x14ac:dyDescent="0.35">
      <c r="B58" s="4" t="s">
        <v>38</v>
      </c>
      <c r="C58" s="5">
        <v>1698</v>
      </c>
      <c r="D58" s="5">
        <v>1694</v>
      </c>
      <c r="E58" s="6">
        <f>IF(C58&gt;0,(D58-C58)/C58)</f>
        <v>-2.3557126030624262E-3</v>
      </c>
    </row>
    <row r="59" spans="2:5" ht="20.149999999999999" customHeight="1" thickBot="1" x14ac:dyDescent="0.35">
      <c r="B59" s="4" t="s">
        <v>41</v>
      </c>
      <c r="C59" s="5">
        <v>1125</v>
      </c>
      <c r="D59" s="5">
        <v>1161</v>
      </c>
      <c r="E59" s="6">
        <f t="shared" ref="E59:E63" si="4">IF(C59&gt;0,(D59-C59)/C59)</f>
        <v>3.2000000000000001E-2</v>
      </c>
    </row>
    <row r="60" spans="2:5" ht="20.149999999999999" customHeight="1" thickBot="1" x14ac:dyDescent="0.35">
      <c r="B60" s="4" t="s">
        <v>42</v>
      </c>
      <c r="C60" s="5">
        <v>388</v>
      </c>
      <c r="D60" s="5">
        <v>345</v>
      </c>
      <c r="E60" s="6">
        <f t="shared" si="4"/>
        <v>-0.11082474226804123</v>
      </c>
    </row>
    <row r="61" spans="2:5" ht="20.149999999999999" customHeight="1" collapsed="1" thickBot="1" x14ac:dyDescent="0.35">
      <c r="B61" s="4" t="s">
        <v>98</v>
      </c>
      <c r="C61" s="6">
        <f>(C59+C60)/C58</f>
        <v>0.89104829210836278</v>
      </c>
      <c r="D61" s="6">
        <f>(D59+D60)/D58</f>
        <v>0.88902007083825263</v>
      </c>
      <c r="E61" s="6">
        <f t="shared" si="4"/>
        <v>-2.2762192443139722E-3</v>
      </c>
    </row>
    <row r="62" spans="2:5" ht="20.149999999999999" customHeight="1" thickBot="1" x14ac:dyDescent="0.35">
      <c r="B62" s="4" t="s">
        <v>39</v>
      </c>
      <c r="C62" s="6">
        <v>0.88028169014084512</v>
      </c>
      <c r="D62" s="6">
        <v>0.88356164383561642</v>
      </c>
      <c r="E62" s="6">
        <f t="shared" si="4"/>
        <v>3.7260273972601946E-3</v>
      </c>
    </row>
    <row r="63" spans="2:5" ht="20.149999999999999" customHeight="1" thickBot="1" x14ac:dyDescent="0.35">
      <c r="B63" s="4" t="s">
        <v>40</v>
      </c>
      <c r="C63" s="6">
        <v>0.92380952380952386</v>
      </c>
      <c r="D63" s="6">
        <v>0.90789473684210531</v>
      </c>
      <c r="E63" s="6">
        <f t="shared" si="4"/>
        <v>-1.7227346717308738E-2</v>
      </c>
    </row>
    <row r="69" spans="2:5" ht="42.75" customHeight="1" thickBot="1" x14ac:dyDescent="0.35">
      <c r="C69" s="8" t="s">
        <v>103</v>
      </c>
      <c r="D69" s="8" t="s">
        <v>104</v>
      </c>
      <c r="E69" s="8" t="s">
        <v>99</v>
      </c>
    </row>
    <row r="70" spans="2:5" ht="20.149999999999999" customHeight="1" thickBot="1" x14ac:dyDescent="0.35">
      <c r="B70" s="4" t="s">
        <v>44</v>
      </c>
      <c r="C70" s="5">
        <v>10931</v>
      </c>
      <c r="D70" s="5">
        <v>11139</v>
      </c>
      <c r="E70" s="6">
        <f t="shared" ref="E70:E75" si="5">IF(C70&gt;0,(D70-C70)/C70)</f>
        <v>1.9028451193852346E-2</v>
      </c>
    </row>
    <row r="71" spans="2:5" ht="20.149999999999999" customHeight="1" thickBot="1" x14ac:dyDescent="0.35">
      <c r="B71" s="4" t="s">
        <v>45</v>
      </c>
      <c r="C71" s="5">
        <v>3386</v>
      </c>
      <c r="D71" s="5">
        <v>3190</v>
      </c>
      <c r="E71" s="6">
        <f t="shared" si="5"/>
        <v>-5.7885410513880686E-2</v>
      </c>
    </row>
    <row r="72" spans="2:5" ht="20.149999999999999" customHeight="1" thickBot="1" x14ac:dyDescent="0.35">
      <c r="B72" s="4" t="s">
        <v>43</v>
      </c>
      <c r="C72" s="5">
        <v>23</v>
      </c>
      <c r="D72" s="5">
        <v>25</v>
      </c>
      <c r="E72" s="6">
        <f t="shared" si="5"/>
        <v>8.6956521739130432E-2</v>
      </c>
    </row>
    <row r="73" spans="2:5" ht="20.149999999999999" customHeight="1" thickBot="1" x14ac:dyDescent="0.35">
      <c r="B73" s="4" t="s">
        <v>46</v>
      </c>
      <c r="C73" s="5">
        <v>5347</v>
      </c>
      <c r="D73" s="5">
        <v>5784</v>
      </c>
      <c r="E73" s="6">
        <f t="shared" si="5"/>
        <v>8.1728071815971567E-2</v>
      </c>
    </row>
    <row r="74" spans="2:5" ht="20.149999999999999" customHeight="1" thickBot="1" x14ac:dyDescent="0.35">
      <c r="B74" s="4" t="s">
        <v>47</v>
      </c>
      <c r="C74" s="5">
        <v>1684</v>
      </c>
      <c r="D74" s="5">
        <v>1632</v>
      </c>
      <c r="E74" s="6">
        <f t="shared" si="5"/>
        <v>-3.0878859857482184E-2</v>
      </c>
    </row>
    <row r="75" spans="2:5" ht="20.149999999999999" customHeight="1" thickBot="1" x14ac:dyDescent="0.35">
      <c r="B75" s="4" t="s">
        <v>48</v>
      </c>
      <c r="C75" s="5">
        <v>487</v>
      </c>
      <c r="D75" s="5">
        <v>503</v>
      </c>
      <c r="E75" s="6">
        <f t="shared" si="5"/>
        <v>3.2854209445585217E-2</v>
      </c>
    </row>
    <row r="76" spans="2:5" ht="20.149999999999999" customHeight="1" thickBot="1" x14ac:dyDescent="0.35">
      <c r="B76" s="4" t="s">
        <v>49</v>
      </c>
      <c r="C76" s="5">
        <v>0</v>
      </c>
      <c r="D76" s="5">
        <v>0</v>
      </c>
      <c r="E76" s="6" t="str">
        <f>IF(C76&gt;0,(D76-C76)/C76,"-")</f>
        <v>-</v>
      </c>
    </row>
    <row r="77" spans="2:5" ht="20.149999999999999" customHeight="1" thickBot="1" x14ac:dyDescent="0.35">
      <c r="B77" s="4" t="s">
        <v>50</v>
      </c>
      <c r="C77" s="5">
        <v>4</v>
      </c>
      <c r="D77" s="5">
        <v>5</v>
      </c>
      <c r="E77" s="6">
        <f>IF(C77&gt;0,(D77-C77)/C77,"-")</f>
        <v>0.25</v>
      </c>
    </row>
    <row r="89" spans="2:5" ht="42.75" customHeight="1" thickBot="1" x14ac:dyDescent="0.35">
      <c r="C89" s="8" t="s">
        <v>103</v>
      </c>
      <c r="D89" s="8" t="s">
        <v>104</v>
      </c>
      <c r="E89" s="8" t="s">
        <v>99</v>
      </c>
    </row>
    <row r="90" spans="2:5" ht="27.5" thickBot="1" x14ac:dyDescent="0.35">
      <c r="B90" s="4" t="s">
        <v>51</v>
      </c>
      <c r="C90" s="5">
        <v>703</v>
      </c>
      <c r="D90" s="5">
        <v>700</v>
      </c>
      <c r="E90" s="6">
        <f>IF(C90&gt;0,(D90-C90)/C90,"-")</f>
        <v>-4.2674253200568994E-3</v>
      </c>
    </row>
    <row r="91" spans="2:5" ht="27.5" thickBot="1" x14ac:dyDescent="0.35">
      <c r="B91" s="4" t="s">
        <v>52</v>
      </c>
      <c r="C91" s="5">
        <v>389</v>
      </c>
      <c r="D91" s="5">
        <v>405</v>
      </c>
      <c r="E91" s="6">
        <f t="shared" ref="E91:E93" si="6">IF(C91&gt;0,(D91-C91)/C91,"-")</f>
        <v>4.1131105398457581E-2</v>
      </c>
    </row>
    <row r="92" spans="2:5" ht="29.25" customHeight="1" thickBot="1" x14ac:dyDescent="0.35">
      <c r="B92" s="4" t="s">
        <v>53</v>
      </c>
      <c r="C92" s="5">
        <v>677</v>
      </c>
      <c r="D92" s="5">
        <v>524</v>
      </c>
      <c r="E92" s="6">
        <f t="shared" si="6"/>
        <v>-0.22599704579025109</v>
      </c>
    </row>
    <row r="93" spans="2:5" ht="29.25" customHeight="1" thickBot="1" x14ac:dyDescent="0.35">
      <c r="B93" s="4" t="s">
        <v>54</v>
      </c>
      <c r="C93" s="6">
        <f>(C90+C91)/(C90+C91+C92)</f>
        <v>0.61729790842283772</v>
      </c>
      <c r="D93" s="6">
        <f>(D90+D91)/(D90+D91+D92)</f>
        <v>0.67833026396562313</v>
      </c>
      <c r="E93" s="6">
        <f t="shared" si="6"/>
        <v>9.8870180361893226E-2</v>
      </c>
    </row>
    <row r="99" spans="2:5" ht="42.75" customHeight="1" thickBot="1" x14ac:dyDescent="0.35">
      <c r="C99" s="8" t="s">
        <v>103</v>
      </c>
      <c r="D99" s="8" t="s">
        <v>104</v>
      </c>
      <c r="E99" s="8" t="s">
        <v>99</v>
      </c>
    </row>
    <row r="100" spans="2:5" ht="20.149999999999999" customHeight="1" thickBot="1" x14ac:dyDescent="0.35">
      <c r="B100" s="4" t="s">
        <v>38</v>
      </c>
      <c r="C100" s="5">
        <v>1774</v>
      </c>
      <c r="D100" s="5">
        <v>1638</v>
      </c>
      <c r="E100" s="6">
        <f>IF(C100&gt;0,(D100-C100)/C100,"-")</f>
        <v>-7.6662908680947009E-2</v>
      </c>
    </row>
    <row r="101" spans="2:5" ht="20.149999999999999" customHeight="1" thickBot="1" x14ac:dyDescent="0.35">
      <c r="B101" s="4" t="s">
        <v>41</v>
      </c>
      <c r="C101" s="5">
        <v>853</v>
      </c>
      <c r="D101" s="5">
        <v>785</v>
      </c>
      <c r="E101" s="6">
        <f t="shared" ref="E101:E105" si="7">IF(C101&gt;0,(D101-C101)/C101,"-")</f>
        <v>-7.9718640093786639E-2</v>
      </c>
    </row>
    <row r="102" spans="2:5" ht="20.149999999999999" customHeight="1" thickBot="1" x14ac:dyDescent="0.35">
      <c r="B102" s="4" t="s">
        <v>42</v>
      </c>
      <c r="C102" s="5">
        <v>240</v>
      </c>
      <c r="D102" s="5">
        <v>320</v>
      </c>
      <c r="E102" s="6">
        <f t="shared" si="7"/>
        <v>0.33333333333333331</v>
      </c>
    </row>
    <row r="103" spans="2:5" ht="20.149999999999999" customHeight="1" thickBot="1" x14ac:dyDescent="0.35">
      <c r="B103" s="4" t="s">
        <v>98</v>
      </c>
      <c r="C103" s="6">
        <f>(C101+C102)/C100</f>
        <v>0.61612175873731678</v>
      </c>
      <c r="D103" s="6">
        <f>(D101+D102)/D100</f>
        <v>0.67460317460317465</v>
      </c>
      <c r="E103" s="6">
        <f t="shared" si="7"/>
        <v>9.4918601780450002E-2</v>
      </c>
    </row>
    <row r="104" spans="2:5" ht="20.149999999999999" customHeight="1" thickBot="1" x14ac:dyDescent="0.35">
      <c r="B104" s="4" t="s">
        <v>39</v>
      </c>
      <c r="C104" s="6">
        <v>0.62674504041146217</v>
      </c>
      <c r="D104" s="6">
        <v>0.65145228215767637</v>
      </c>
      <c r="E104" s="6">
        <f t="shared" si="7"/>
        <v>3.9421519362951365E-2</v>
      </c>
    </row>
    <row r="105" spans="2:5" ht="20.149999999999999" customHeight="1" thickBot="1" x14ac:dyDescent="0.35">
      <c r="B105" s="4" t="s">
        <v>40</v>
      </c>
      <c r="C105" s="6">
        <v>0.58111380145278446</v>
      </c>
      <c r="D105" s="6">
        <v>0.73903002309468824</v>
      </c>
      <c r="E105" s="6">
        <f t="shared" si="7"/>
        <v>0.27174749807544274</v>
      </c>
    </row>
    <row r="111" spans="2:5" ht="42.75" customHeight="1" thickBot="1" x14ac:dyDescent="0.35">
      <c r="C111" s="8" t="s">
        <v>103</v>
      </c>
      <c r="D111" s="8" t="s">
        <v>104</v>
      </c>
      <c r="E111" s="8" t="s">
        <v>99</v>
      </c>
    </row>
    <row r="112" spans="2:5" ht="14" thickBot="1" x14ac:dyDescent="0.35">
      <c r="B112" s="4" t="s">
        <v>55</v>
      </c>
      <c r="C112" s="5">
        <v>1758</v>
      </c>
      <c r="D112" s="5">
        <v>1630</v>
      </c>
      <c r="E112" s="6">
        <f>IF(C112&gt;0,(D112-C112)/C112,"-")</f>
        <v>-7.2810011376564274E-2</v>
      </c>
    </row>
    <row r="113" spans="2:14" ht="14" thickBot="1" x14ac:dyDescent="0.35">
      <c r="B113" s="4" t="s">
        <v>56</v>
      </c>
      <c r="C113" s="5">
        <v>912</v>
      </c>
      <c r="D113" s="5">
        <v>881</v>
      </c>
      <c r="E113" s="6">
        <f t="shared" ref="E113:E114" si="8">IF(C113&gt;0,(D113-C113)/C113,"-")</f>
        <v>-3.399122807017544E-2</v>
      </c>
    </row>
    <row r="114" spans="2:14" ht="14" thickBot="1" x14ac:dyDescent="0.35">
      <c r="B114" s="4" t="s">
        <v>57</v>
      </c>
      <c r="C114" s="5">
        <v>846</v>
      </c>
      <c r="D114" s="5">
        <v>749</v>
      </c>
      <c r="E114" s="6">
        <f t="shared" si="8"/>
        <v>-0.11465721040189125</v>
      </c>
    </row>
    <row r="126" spans="2:14" ht="26.25" customHeight="1" thickBot="1" x14ac:dyDescent="0.3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3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4" thickBot="1" x14ac:dyDescent="0.35">
      <c r="B128" s="4" t="s">
        <v>63</v>
      </c>
      <c r="C128" s="10">
        <v>26</v>
      </c>
      <c r="D128" s="10">
        <v>5</v>
      </c>
      <c r="E128" s="10">
        <v>1</v>
      </c>
      <c r="F128" s="10">
        <v>32</v>
      </c>
      <c r="G128" s="10">
        <v>13</v>
      </c>
      <c r="H128" s="10">
        <v>6</v>
      </c>
      <c r="I128" s="10">
        <v>1</v>
      </c>
      <c r="J128" s="10">
        <v>20</v>
      </c>
      <c r="K128" s="6">
        <f>IF(C128=0,"-",(G128-C128)/C128)</f>
        <v>-0.5</v>
      </c>
      <c r="L128" s="6">
        <f t="shared" ref="L128:N128" si="9">IF(D128=0,"-",(H128-D128)/D128)</f>
        <v>0.2</v>
      </c>
      <c r="M128" s="6">
        <f t="shared" si="9"/>
        <v>0</v>
      </c>
      <c r="N128" s="6">
        <f t="shared" si="9"/>
        <v>-0.375</v>
      </c>
    </row>
    <row r="129" spans="2:14" ht="14" thickBot="1" x14ac:dyDescent="0.35">
      <c r="B129" s="4" t="s">
        <v>64</v>
      </c>
      <c r="C129" s="10">
        <v>4</v>
      </c>
      <c r="D129" s="10">
        <v>1</v>
      </c>
      <c r="E129" s="10">
        <v>0</v>
      </c>
      <c r="F129" s="10">
        <v>5</v>
      </c>
      <c r="G129" s="10">
        <v>6</v>
      </c>
      <c r="H129" s="10">
        <v>0</v>
      </c>
      <c r="I129" s="10">
        <v>0</v>
      </c>
      <c r="J129" s="10">
        <v>6</v>
      </c>
      <c r="K129" s="6">
        <f t="shared" ref="K129:K133" si="10">IF(C129=0,"-",(G129-C129)/C129)</f>
        <v>0.5</v>
      </c>
      <c r="L129" s="6">
        <f t="shared" ref="L129:L133" si="11">IF(D129=0,"-",(H129-D129)/D129)</f>
        <v>-1</v>
      </c>
      <c r="M129" s="6" t="str">
        <f t="shared" ref="M129:M133" si="12">IF(E129=0,"-",(I129-E129)/E129)</f>
        <v>-</v>
      </c>
      <c r="N129" s="6">
        <f t="shared" ref="N129:N133" si="13">IF(F129=0,"-",(J129-F129)/F129)</f>
        <v>0.2</v>
      </c>
    </row>
    <row r="130" spans="2:14" ht="14" thickBot="1" x14ac:dyDescent="0.3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0"/>
        <v>-</v>
      </c>
      <c r="L130" s="6" t="str">
        <f t="shared" si="11"/>
        <v>-</v>
      </c>
      <c r="M130" s="6" t="str">
        <f t="shared" si="12"/>
        <v>-</v>
      </c>
      <c r="N130" s="6" t="str">
        <f t="shared" si="13"/>
        <v>-</v>
      </c>
    </row>
    <row r="131" spans="2:14" ht="14" thickBot="1" x14ac:dyDescent="0.35">
      <c r="B131" s="7" t="s">
        <v>66</v>
      </c>
      <c r="C131" s="10">
        <v>1</v>
      </c>
      <c r="D131" s="10">
        <v>0</v>
      </c>
      <c r="E131" s="10">
        <v>0</v>
      </c>
      <c r="F131" s="10">
        <v>1</v>
      </c>
      <c r="G131" s="10">
        <v>0</v>
      </c>
      <c r="H131" s="10">
        <v>0</v>
      </c>
      <c r="I131" s="10">
        <v>0</v>
      </c>
      <c r="J131" s="10">
        <v>0</v>
      </c>
      <c r="K131" s="6">
        <f t="shared" si="10"/>
        <v>-1</v>
      </c>
      <c r="L131" s="6" t="str">
        <f t="shared" si="11"/>
        <v>-</v>
      </c>
      <c r="M131" s="6" t="str">
        <f t="shared" si="12"/>
        <v>-</v>
      </c>
      <c r="N131" s="6">
        <f t="shared" si="13"/>
        <v>-1</v>
      </c>
    </row>
    <row r="132" spans="2:14" ht="14" thickBot="1" x14ac:dyDescent="0.3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0"/>
        <v>-</v>
      </c>
      <c r="L132" s="6" t="str">
        <f t="shared" si="11"/>
        <v>-</v>
      </c>
      <c r="M132" s="6" t="str">
        <f t="shared" si="12"/>
        <v>-</v>
      </c>
      <c r="N132" s="6" t="str">
        <f t="shared" si="13"/>
        <v>-</v>
      </c>
    </row>
    <row r="133" spans="2:14" ht="14" thickBot="1" x14ac:dyDescent="0.35">
      <c r="B133" s="4" t="s">
        <v>68</v>
      </c>
      <c r="C133" s="10">
        <v>31</v>
      </c>
      <c r="D133" s="10">
        <v>6</v>
      </c>
      <c r="E133" s="10">
        <v>1</v>
      </c>
      <c r="F133" s="10">
        <v>38</v>
      </c>
      <c r="G133" s="10">
        <v>19</v>
      </c>
      <c r="H133" s="10">
        <v>6</v>
      </c>
      <c r="I133" s="10">
        <v>1</v>
      </c>
      <c r="J133" s="10">
        <v>26</v>
      </c>
      <c r="K133" s="6">
        <f t="shared" si="10"/>
        <v>-0.38709677419354838</v>
      </c>
      <c r="L133" s="6">
        <f t="shared" si="11"/>
        <v>0</v>
      </c>
      <c r="M133" s="6">
        <f t="shared" si="12"/>
        <v>0</v>
      </c>
      <c r="N133" s="6">
        <f t="shared" si="13"/>
        <v>-0.31578947368421051</v>
      </c>
    </row>
    <row r="134" spans="2:14" ht="14" thickBot="1" x14ac:dyDescent="0.35">
      <c r="B134" s="4" t="s">
        <v>36</v>
      </c>
      <c r="C134" s="6">
        <f>IF(C128=0,"-",C128/(C128+C129))</f>
        <v>0.8666666666666667</v>
      </c>
      <c r="D134" s="6">
        <f>IF(D128=0,"-",D128/(D128+D129))</f>
        <v>0.83333333333333337</v>
      </c>
      <c r="E134" s="6">
        <f t="shared" ref="E134:J134" si="14">IF(E128=0,"-",E128/(E128+E129))</f>
        <v>1</v>
      </c>
      <c r="F134" s="6">
        <f t="shared" si="14"/>
        <v>0.86486486486486491</v>
      </c>
      <c r="G134" s="6">
        <f t="shared" si="14"/>
        <v>0.68421052631578949</v>
      </c>
      <c r="H134" s="6">
        <f t="shared" si="14"/>
        <v>1</v>
      </c>
      <c r="I134" s="6">
        <f t="shared" si="14"/>
        <v>1</v>
      </c>
      <c r="J134" s="6">
        <f t="shared" si="14"/>
        <v>0.76923076923076927</v>
      </c>
      <c r="K134" s="6">
        <f>IF(OR(C134="-",G134="-"),"-",(G134-C134)/C134)</f>
        <v>-0.2105263157894737</v>
      </c>
      <c r="L134" s="6">
        <f t="shared" ref="L134:N135" si="15">IF(OR(D134="-",H134="-"),"-",(H134-D134)/D134)</f>
        <v>0.19999999999999996</v>
      </c>
      <c r="M134" s="6">
        <f t="shared" si="15"/>
        <v>0</v>
      </c>
      <c r="N134" s="6">
        <f t="shared" si="15"/>
        <v>-0.11057692307692307</v>
      </c>
    </row>
    <row r="135" spans="2:14" ht="14" thickBot="1" x14ac:dyDescent="0.35">
      <c r="B135" s="4" t="s">
        <v>37</v>
      </c>
      <c r="C135" s="6">
        <f>IF(C131=0,"-",C131/(C130+C131))</f>
        <v>1</v>
      </c>
      <c r="D135" s="6" t="str">
        <f t="shared" ref="D135:J135" si="16">IF(D131=0,"-",D131/(D130+D131))</f>
        <v>-</v>
      </c>
      <c r="E135" s="6" t="str">
        <f t="shared" si="16"/>
        <v>-</v>
      </c>
      <c r="F135" s="6">
        <f t="shared" si="16"/>
        <v>1</v>
      </c>
      <c r="G135" s="6" t="str">
        <f t="shared" si="16"/>
        <v>-</v>
      </c>
      <c r="H135" s="6" t="str">
        <f t="shared" si="16"/>
        <v>-</v>
      </c>
      <c r="I135" s="6" t="str">
        <f t="shared" si="16"/>
        <v>-</v>
      </c>
      <c r="J135" s="6" t="str">
        <f t="shared" si="16"/>
        <v>-</v>
      </c>
      <c r="K135" s="6" t="str">
        <f>IF(OR(C135="-",G135="-"),"-",(G135-C135)/C135)</f>
        <v>-</v>
      </c>
      <c r="L135" s="6" t="str">
        <f t="shared" si="15"/>
        <v>-</v>
      </c>
      <c r="M135" s="6" t="str">
        <f t="shared" si="15"/>
        <v>-</v>
      </c>
      <c r="N135" s="6" t="str">
        <f t="shared" si="15"/>
        <v>-</v>
      </c>
    </row>
    <row r="136" spans="2:14" x14ac:dyDescent="0.3">
      <c r="C136" s="13"/>
    </row>
    <row r="137" spans="2:14" x14ac:dyDescent="0.3">
      <c r="C137" s="13"/>
    </row>
    <row r="141" spans="2:14" ht="29.25" customHeight="1" thickBot="1" x14ac:dyDescent="0.3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3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4" thickBot="1" x14ac:dyDescent="0.35">
      <c r="B143" s="4" t="s">
        <v>71</v>
      </c>
      <c r="C143" s="10">
        <v>27</v>
      </c>
      <c r="D143" s="10">
        <v>0</v>
      </c>
      <c r="E143" s="10">
        <v>4</v>
      </c>
      <c r="F143" s="10">
        <v>31</v>
      </c>
      <c r="G143" s="10">
        <v>66</v>
      </c>
      <c r="H143" s="10">
        <v>0</v>
      </c>
      <c r="I143" s="10">
        <v>4</v>
      </c>
      <c r="J143" s="10">
        <v>70</v>
      </c>
      <c r="K143" s="6">
        <f>IF(C143=0,"-",(G143-C143)/C143)</f>
        <v>1.4444444444444444</v>
      </c>
      <c r="L143" s="6" t="str">
        <f t="shared" ref="L143:N147" si="17">IF(D143=0,"-",(H143-D143)/D143)</f>
        <v>-</v>
      </c>
      <c r="M143" s="6">
        <f t="shared" si="17"/>
        <v>0</v>
      </c>
      <c r="N143" s="6">
        <f t="shared" si="17"/>
        <v>1.2580645161290323</v>
      </c>
    </row>
    <row r="144" spans="2:14" ht="14" thickBot="1" x14ac:dyDescent="0.35">
      <c r="B144" s="4" t="s">
        <v>72</v>
      </c>
      <c r="C144" s="10">
        <v>10</v>
      </c>
      <c r="D144" s="10">
        <v>0</v>
      </c>
      <c r="E144" s="10">
        <v>2</v>
      </c>
      <c r="F144" s="10">
        <v>12</v>
      </c>
      <c r="G144" s="10">
        <v>5</v>
      </c>
      <c r="H144" s="10">
        <v>0</v>
      </c>
      <c r="I144" s="10">
        <v>0</v>
      </c>
      <c r="J144" s="10">
        <v>5</v>
      </c>
      <c r="K144" s="6">
        <f t="shared" ref="K144:K147" si="18">IF(C144=0,"-",(G144-C144)/C144)</f>
        <v>-0.5</v>
      </c>
      <c r="L144" s="6" t="str">
        <f t="shared" si="17"/>
        <v>-</v>
      </c>
      <c r="M144" s="6">
        <f t="shared" si="17"/>
        <v>-1</v>
      </c>
      <c r="N144" s="6">
        <f t="shared" si="17"/>
        <v>-0.58333333333333337</v>
      </c>
    </row>
    <row r="145" spans="2:14" ht="14" thickBot="1" x14ac:dyDescent="0.35">
      <c r="B145" s="4" t="s">
        <v>73</v>
      </c>
      <c r="C145" s="10">
        <v>252</v>
      </c>
      <c r="D145" s="10">
        <v>0</v>
      </c>
      <c r="E145" s="10">
        <v>29</v>
      </c>
      <c r="F145" s="10">
        <v>281</v>
      </c>
      <c r="G145" s="10">
        <v>237</v>
      </c>
      <c r="H145" s="10">
        <v>0</v>
      </c>
      <c r="I145" s="10">
        <v>48</v>
      </c>
      <c r="J145" s="10">
        <v>285</v>
      </c>
      <c r="K145" s="6">
        <f t="shared" si="18"/>
        <v>-5.9523809523809521E-2</v>
      </c>
      <c r="L145" s="6" t="str">
        <f t="shared" si="17"/>
        <v>-</v>
      </c>
      <c r="M145" s="6">
        <f t="shared" si="17"/>
        <v>0.65517241379310343</v>
      </c>
      <c r="N145" s="6">
        <f t="shared" si="17"/>
        <v>1.4234875444839857E-2</v>
      </c>
    </row>
    <row r="146" spans="2:14" ht="14" thickBot="1" x14ac:dyDescent="0.35">
      <c r="B146" s="4" t="s">
        <v>74</v>
      </c>
      <c r="C146" s="10">
        <v>9</v>
      </c>
      <c r="D146" s="10">
        <v>0</v>
      </c>
      <c r="E146" s="10">
        <v>0</v>
      </c>
      <c r="F146" s="10">
        <v>9</v>
      </c>
      <c r="G146" s="10">
        <v>15</v>
      </c>
      <c r="H146" s="10">
        <v>0</v>
      </c>
      <c r="I146" s="10">
        <v>0</v>
      </c>
      <c r="J146" s="10">
        <v>15</v>
      </c>
      <c r="K146" s="6">
        <f t="shared" si="18"/>
        <v>0.66666666666666663</v>
      </c>
      <c r="L146" s="6" t="str">
        <f t="shared" si="17"/>
        <v>-</v>
      </c>
      <c r="M146" s="6" t="str">
        <f t="shared" si="17"/>
        <v>-</v>
      </c>
      <c r="N146" s="6">
        <f t="shared" si="17"/>
        <v>0.66666666666666663</v>
      </c>
    </row>
    <row r="147" spans="2:14" ht="14" thickBot="1" x14ac:dyDescent="0.3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8"/>
        <v>-</v>
      </c>
      <c r="L147" s="6" t="str">
        <f t="shared" si="17"/>
        <v>-</v>
      </c>
      <c r="M147" s="6" t="str">
        <f t="shared" si="17"/>
        <v>-</v>
      </c>
      <c r="N147" s="6" t="str">
        <f t="shared" si="17"/>
        <v>-</v>
      </c>
    </row>
    <row r="148" spans="2:14" ht="14" thickBot="1" x14ac:dyDescent="0.35">
      <c r="B148" s="7" t="s">
        <v>68</v>
      </c>
      <c r="C148" s="10">
        <v>298</v>
      </c>
      <c r="D148" s="10">
        <v>0</v>
      </c>
      <c r="E148" s="10">
        <v>35</v>
      </c>
      <c r="F148" s="10">
        <v>333</v>
      </c>
      <c r="G148" s="10">
        <v>323</v>
      </c>
      <c r="H148" s="10">
        <v>0</v>
      </c>
      <c r="I148" s="10">
        <v>52</v>
      </c>
      <c r="J148" s="10">
        <v>375</v>
      </c>
      <c r="K148" s="6">
        <f t="shared" ref="K148" si="19">IF(C148=0,"-",(G148-C148)/C148)</f>
        <v>8.3892617449664433E-2</v>
      </c>
      <c r="L148" s="6" t="str">
        <f t="shared" ref="L148" si="20">IF(D148=0,"-",(H148-D148)/D148)</f>
        <v>-</v>
      </c>
      <c r="M148" s="6">
        <f t="shared" ref="M148" si="21">IF(E148=0,"-",(I148-E148)/E148)</f>
        <v>0.48571428571428571</v>
      </c>
      <c r="N148" s="6">
        <f t="shared" ref="N148" si="22">IF(F148=0,"-",(J148-F148)/F148)</f>
        <v>0.12612612612612611</v>
      </c>
    </row>
    <row r="149" spans="2:14" ht="27.5" thickBot="1" x14ac:dyDescent="0.35">
      <c r="B149" s="7" t="s">
        <v>76</v>
      </c>
      <c r="C149" s="6">
        <f>IF(C143=0,"-",(C143/(C143+C145)))</f>
        <v>9.6774193548387094E-2</v>
      </c>
      <c r="D149" s="6" t="str">
        <f t="shared" ref="D149:J149" si="23">IF(D143=0,"-",(D143/(D143+D145)))</f>
        <v>-</v>
      </c>
      <c r="E149" s="6">
        <f t="shared" si="23"/>
        <v>0.12121212121212122</v>
      </c>
      <c r="F149" s="6">
        <f t="shared" si="23"/>
        <v>9.9358974358974353E-2</v>
      </c>
      <c r="G149" s="6">
        <f t="shared" si="23"/>
        <v>0.21782178217821782</v>
      </c>
      <c r="H149" s="6" t="str">
        <f t="shared" si="23"/>
        <v>-</v>
      </c>
      <c r="I149" s="6">
        <f t="shared" si="23"/>
        <v>7.6923076923076927E-2</v>
      </c>
      <c r="J149" s="6">
        <f t="shared" si="23"/>
        <v>0.19718309859154928</v>
      </c>
      <c r="K149" s="6">
        <f>IF(OR(C149="-",G149="-"),"-",(G149-C149)/C149)</f>
        <v>1.250825082508251</v>
      </c>
      <c r="L149" s="6" t="str">
        <f t="shared" ref="L149:N150" si="24">IF(OR(D149="-",H149="-"),"-",(H149-D149)/D149)</f>
        <v>-</v>
      </c>
      <c r="M149" s="6">
        <f t="shared" si="24"/>
        <v>-0.36538461538461536</v>
      </c>
      <c r="N149" s="6">
        <f t="shared" si="24"/>
        <v>0.98455247614720576</v>
      </c>
    </row>
    <row r="150" spans="2:14" ht="27.5" thickBot="1" x14ac:dyDescent="0.35">
      <c r="B150" s="7" t="s">
        <v>77</v>
      </c>
      <c r="C150" s="6">
        <f>IF(C144=0,"-",(C144/(C144+C146)))</f>
        <v>0.52631578947368418</v>
      </c>
      <c r="D150" s="6" t="str">
        <f t="shared" ref="D150:J150" si="25">IF(D144=0,"-",(D144/(D144+D146)))</f>
        <v>-</v>
      </c>
      <c r="E150" s="6">
        <f t="shared" si="25"/>
        <v>1</v>
      </c>
      <c r="F150" s="6">
        <f t="shared" si="25"/>
        <v>0.5714285714285714</v>
      </c>
      <c r="G150" s="6">
        <f t="shared" si="25"/>
        <v>0.25</v>
      </c>
      <c r="H150" s="6" t="str">
        <f t="shared" si="25"/>
        <v>-</v>
      </c>
      <c r="I150" s="6" t="str">
        <f t="shared" si="25"/>
        <v>-</v>
      </c>
      <c r="J150" s="6">
        <f t="shared" si="25"/>
        <v>0.25</v>
      </c>
      <c r="K150" s="6">
        <f>IF(OR(C150="-",G150="-"),"-",(G150-C150)/C150)</f>
        <v>-0.52500000000000002</v>
      </c>
      <c r="L150" s="6" t="str">
        <f t="shared" si="24"/>
        <v>-</v>
      </c>
      <c r="M150" s="6" t="str">
        <f t="shared" si="24"/>
        <v>-</v>
      </c>
      <c r="N150" s="6">
        <f t="shared" si="24"/>
        <v>-0.5625</v>
      </c>
    </row>
    <row r="151" spans="2:14" x14ac:dyDescent="0.3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2:14" x14ac:dyDescent="0.3">
      <c r="B152" s="7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</row>
    <row r="153" spans="2:14" x14ac:dyDescent="0.3">
      <c r="B153" s="7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 x14ac:dyDescent="0.3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x14ac:dyDescent="0.3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35">
      <c r="B156" s="7"/>
      <c r="C156" s="8" t="s">
        <v>103</v>
      </c>
      <c r="D156" s="8" t="s">
        <v>104</v>
      </c>
      <c r="E156" s="8" t="s">
        <v>99</v>
      </c>
    </row>
    <row r="157" spans="2:14" ht="14" thickBot="1" x14ac:dyDescent="0.35">
      <c r="B157" s="4" t="s">
        <v>94</v>
      </c>
      <c r="C157" s="19">
        <v>255</v>
      </c>
      <c r="D157" s="19">
        <v>279</v>
      </c>
      <c r="E157" s="18">
        <f>IF(C157=0,"-",(D157-C157)/C157)</f>
        <v>9.4117647058823528E-2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4" thickBot="1" x14ac:dyDescent="0.35">
      <c r="B158" s="4" t="s">
        <v>95</v>
      </c>
      <c r="C158" s="19">
        <v>42</v>
      </c>
      <c r="D158" s="19">
        <v>32</v>
      </c>
      <c r="E158" s="18">
        <f t="shared" ref="E158:E159" si="26">IF(C158=0,"-",(D158-C158)/C158)</f>
        <v>-0.23809523809523808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4" thickBot="1" x14ac:dyDescent="0.35">
      <c r="B159" s="4" t="s">
        <v>96</v>
      </c>
      <c r="C159" s="19">
        <v>1</v>
      </c>
      <c r="D159" s="19">
        <v>0</v>
      </c>
      <c r="E159" s="18">
        <f t="shared" si="26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4" thickBot="1" x14ac:dyDescent="0.35">
      <c r="B160" s="4" t="s">
        <v>97</v>
      </c>
      <c r="C160" s="18">
        <f>IF(C157=0,"-",C157/(C157+C158+C159))</f>
        <v>0.85570469798657722</v>
      </c>
      <c r="D160" s="18">
        <f>IF(D157=0,"-",D157/(D157+D158+D159))</f>
        <v>0.89710610932475887</v>
      </c>
      <c r="E160" s="18">
        <f>IF(OR(C160="-",D160="-"),"-",(D160-C160)/C160)</f>
        <v>4.8382825799129926E-2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" thickBot="1" x14ac:dyDescent="0.35">
      <c r="B161" s="4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5" spans="2:14" ht="42.75" customHeight="1" thickBot="1" x14ac:dyDescent="0.35">
      <c r="C165" s="8" t="s">
        <v>103</v>
      </c>
      <c r="D165" s="8" t="s">
        <v>104</v>
      </c>
      <c r="E165" s="8" t="s">
        <v>99</v>
      </c>
    </row>
    <row r="166" spans="2:14" ht="20.149999999999999" customHeight="1" thickBot="1" x14ac:dyDescent="0.35">
      <c r="B166" s="4" t="s">
        <v>38</v>
      </c>
      <c r="C166" s="5">
        <v>37</v>
      </c>
      <c r="D166" s="5">
        <v>26</v>
      </c>
      <c r="E166" s="6">
        <f t="shared" ref="E166:E168" si="27">IF(C166=0,"-",(D166-C166)/C166)</f>
        <v>-0.29729729729729731</v>
      </c>
    </row>
    <row r="167" spans="2:14" ht="20.149999999999999" customHeight="1" thickBot="1" x14ac:dyDescent="0.35">
      <c r="B167" s="4" t="s">
        <v>41</v>
      </c>
      <c r="C167" s="5">
        <v>22</v>
      </c>
      <c r="D167" s="5">
        <v>13</v>
      </c>
      <c r="E167" s="6">
        <f t="shared" si="27"/>
        <v>-0.40909090909090912</v>
      </c>
    </row>
    <row r="168" spans="2:14" ht="20.149999999999999" customHeight="1" thickBot="1" x14ac:dyDescent="0.35">
      <c r="B168" s="4" t="s">
        <v>42</v>
      </c>
      <c r="C168" s="5">
        <v>10</v>
      </c>
      <c r="D168" s="5">
        <v>7</v>
      </c>
      <c r="E168" s="6">
        <f t="shared" si="27"/>
        <v>-0.3</v>
      </c>
    </row>
    <row r="169" spans="2:14" ht="20.149999999999999" customHeight="1" thickBot="1" x14ac:dyDescent="0.35">
      <c r="B169" s="4" t="s">
        <v>98</v>
      </c>
      <c r="C169" s="6">
        <f>IF(C166=0,"-",(C167+C168)/C166)</f>
        <v>0.86486486486486491</v>
      </c>
      <c r="D169" s="6">
        <f>IF(D166=0,"-",(D167+D168)/D166)</f>
        <v>0.76923076923076927</v>
      </c>
      <c r="E169" s="6">
        <f t="shared" ref="E169:E171" si="28">IF(OR(C169="-",D169="-"),"-",(D169-C169)/C169)</f>
        <v>-0.11057692307692307</v>
      </c>
    </row>
    <row r="170" spans="2:14" ht="20.149999999999999" customHeight="1" thickBot="1" x14ac:dyDescent="0.35">
      <c r="B170" s="4" t="s">
        <v>39</v>
      </c>
      <c r="C170" s="6">
        <v>0.84615384615384615</v>
      </c>
      <c r="D170" s="6">
        <v>0.8125</v>
      </c>
      <c r="E170" s="6">
        <f t="shared" si="28"/>
        <v>-3.9772727272727265E-2</v>
      </c>
    </row>
    <row r="171" spans="2:14" ht="20.149999999999999" customHeight="1" thickBot="1" x14ac:dyDescent="0.35">
      <c r="B171" s="4" t="s">
        <v>40</v>
      </c>
      <c r="C171" s="6">
        <v>0.90909090909090906</v>
      </c>
      <c r="D171" s="6">
        <v>0.7</v>
      </c>
      <c r="E171" s="6">
        <f t="shared" si="28"/>
        <v>-0.23</v>
      </c>
    </row>
    <row r="177" spans="2:8" ht="42.75" customHeight="1" thickBot="1" x14ac:dyDescent="0.35">
      <c r="C177" s="8" t="s">
        <v>103</v>
      </c>
      <c r="D177" s="8" t="s">
        <v>104</v>
      </c>
      <c r="E177" s="8" t="s">
        <v>99</v>
      </c>
    </row>
    <row r="178" spans="2:8" ht="14" thickBot="1" x14ac:dyDescent="0.35">
      <c r="B178" s="15" t="s">
        <v>81</v>
      </c>
      <c r="C178" s="5">
        <v>28</v>
      </c>
      <c r="D178" s="5">
        <v>34</v>
      </c>
      <c r="E178" s="6">
        <f>IF(C178=0,"-",(D178-C178)/C178)</f>
        <v>0.21428571428571427</v>
      </c>
      <c r="H178" s="13"/>
    </row>
    <row r="179" spans="2:8" ht="14" thickBot="1" x14ac:dyDescent="0.35">
      <c r="B179" s="4" t="s">
        <v>43</v>
      </c>
      <c r="C179" s="5">
        <v>22</v>
      </c>
      <c r="D179" s="5">
        <v>26</v>
      </c>
      <c r="E179" s="6">
        <f t="shared" ref="E179:E185" si="29">IF(C179=0,"-",(D179-C179)/C179)</f>
        <v>0.18181818181818182</v>
      </c>
      <c r="H179" s="13"/>
    </row>
    <row r="180" spans="2:8" ht="14" thickBot="1" x14ac:dyDescent="0.35">
      <c r="B180" s="4" t="s">
        <v>47</v>
      </c>
      <c r="C180" s="5">
        <v>6</v>
      </c>
      <c r="D180" s="5">
        <v>7</v>
      </c>
      <c r="E180" s="6">
        <f t="shared" si="29"/>
        <v>0.16666666666666666</v>
      </c>
      <c r="H180" s="13"/>
    </row>
    <row r="181" spans="2:8" ht="14" thickBot="1" x14ac:dyDescent="0.35">
      <c r="B181" s="4" t="s">
        <v>78</v>
      </c>
      <c r="C181" s="5">
        <v>0</v>
      </c>
      <c r="D181" s="5">
        <v>1</v>
      </c>
      <c r="E181" s="6" t="str">
        <f t="shared" si="29"/>
        <v>-</v>
      </c>
      <c r="H181" s="13"/>
    </row>
    <row r="182" spans="2:8" ht="14" thickBot="1" x14ac:dyDescent="0.35">
      <c r="B182" s="15" t="s">
        <v>79</v>
      </c>
      <c r="C182" s="5">
        <v>297</v>
      </c>
      <c r="D182" s="5">
        <v>284</v>
      </c>
      <c r="E182" s="6">
        <f t="shared" si="29"/>
        <v>-4.3771043771043773E-2</v>
      </c>
      <c r="H182" s="13"/>
    </row>
    <row r="183" spans="2:8" ht="14" thickBot="1" x14ac:dyDescent="0.35">
      <c r="B183" s="4" t="s">
        <v>47</v>
      </c>
      <c r="C183" s="5">
        <v>261</v>
      </c>
      <c r="D183" s="5">
        <v>254</v>
      </c>
      <c r="E183" s="6">
        <f t="shared" si="29"/>
        <v>-2.681992337164751E-2</v>
      </c>
      <c r="H183" s="13"/>
    </row>
    <row r="184" spans="2:8" ht="14" thickBot="1" x14ac:dyDescent="0.35">
      <c r="B184" s="4" t="s">
        <v>70</v>
      </c>
      <c r="C184" s="5">
        <v>0</v>
      </c>
      <c r="D184" s="5">
        <v>0</v>
      </c>
      <c r="E184" s="6" t="str">
        <f t="shared" si="29"/>
        <v>-</v>
      </c>
      <c r="H184" s="13"/>
    </row>
    <row r="185" spans="2:8" ht="14" thickBot="1" x14ac:dyDescent="0.35">
      <c r="B185" s="4" t="s">
        <v>80</v>
      </c>
      <c r="C185" s="5">
        <v>36</v>
      </c>
      <c r="D185" s="5">
        <v>30</v>
      </c>
      <c r="E185" s="6">
        <f t="shared" si="29"/>
        <v>-0.16666666666666666</v>
      </c>
      <c r="H185" s="13"/>
    </row>
    <row r="196" spans="2:5" ht="42.75" customHeight="1" thickBot="1" x14ac:dyDescent="0.35">
      <c r="C196" s="8" t="s">
        <v>103</v>
      </c>
      <c r="D196" s="8" t="s">
        <v>104</v>
      </c>
      <c r="E196" s="8" t="s">
        <v>99</v>
      </c>
    </row>
    <row r="197" spans="2:5" ht="14" thickBot="1" x14ac:dyDescent="0.35">
      <c r="B197" s="4" t="s">
        <v>82</v>
      </c>
      <c r="C197" s="5">
        <v>27</v>
      </c>
      <c r="D197" s="5">
        <v>24</v>
      </c>
      <c r="E197" s="6">
        <f t="shared" ref="E197:E200" si="30">IF(C197=0,"-",(D197-C197)/C197)</f>
        <v>-0.1111111111111111</v>
      </c>
    </row>
    <row r="198" spans="2:5" ht="14" thickBot="1" x14ac:dyDescent="0.35">
      <c r="B198" s="4" t="s">
        <v>83</v>
      </c>
      <c r="C198" s="5">
        <v>1</v>
      </c>
      <c r="D198" s="5">
        <v>6</v>
      </c>
      <c r="E198" s="6">
        <f t="shared" si="30"/>
        <v>5</v>
      </c>
    </row>
    <row r="199" spans="2:5" ht="14" thickBot="1" x14ac:dyDescent="0.35">
      <c r="B199" s="4" t="s">
        <v>84</v>
      </c>
      <c r="C199" s="5">
        <v>28</v>
      </c>
      <c r="D199" s="5">
        <v>30</v>
      </c>
      <c r="E199" s="6">
        <f t="shared" si="30"/>
        <v>7.1428571428571425E-2</v>
      </c>
    </row>
    <row r="200" spans="2:5" ht="14" thickBot="1" x14ac:dyDescent="0.35">
      <c r="B200" s="4" t="s">
        <v>85</v>
      </c>
      <c r="C200" s="5">
        <v>22</v>
      </c>
      <c r="D200" s="5">
        <v>19</v>
      </c>
      <c r="E200" s="6">
        <f t="shared" si="30"/>
        <v>-0.13636363636363635</v>
      </c>
    </row>
    <row r="206" spans="2:5" ht="42.75" customHeight="1" thickBot="1" x14ac:dyDescent="0.35">
      <c r="C206" s="8" t="s">
        <v>103</v>
      </c>
      <c r="D206" s="8" t="s">
        <v>104</v>
      </c>
      <c r="E206" s="8" t="s">
        <v>99</v>
      </c>
    </row>
    <row r="207" spans="2:5" ht="20.149999999999999" customHeight="1" thickBot="1" x14ac:dyDescent="0.35">
      <c r="B207" s="16" t="s">
        <v>88</v>
      </c>
      <c r="C207" s="5"/>
      <c r="D207" s="5"/>
      <c r="E207" s="6" t="str">
        <f t="shared" ref="E207:E210" si="31">IF(C207=0,"-",(D207-C207)/C207)</f>
        <v>-</v>
      </c>
    </row>
    <row r="208" spans="2:5" ht="20.149999999999999" customHeight="1" thickBot="1" x14ac:dyDescent="0.35">
      <c r="B208" s="17" t="s">
        <v>89</v>
      </c>
      <c r="C208" s="5">
        <v>27</v>
      </c>
      <c r="D208" s="5">
        <v>24</v>
      </c>
      <c r="E208" s="6">
        <f t="shared" si="31"/>
        <v>-0.1111111111111111</v>
      </c>
    </row>
    <row r="209" spans="2:5" ht="20.149999999999999" customHeight="1" thickBot="1" x14ac:dyDescent="0.35">
      <c r="B209" s="17" t="s">
        <v>86</v>
      </c>
      <c r="C209" s="5">
        <v>23</v>
      </c>
      <c r="D209" s="5">
        <v>22</v>
      </c>
      <c r="E209" s="6">
        <f t="shared" si="31"/>
        <v>-4.3478260869565216E-2</v>
      </c>
    </row>
    <row r="210" spans="2:5" ht="20.149999999999999" customHeight="1" thickBot="1" x14ac:dyDescent="0.35">
      <c r="B210" s="17" t="s">
        <v>87</v>
      </c>
      <c r="C210" s="5">
        <v>4</v>
      </c>
      <c r="D210" s="5">
        <v>2</v>
      </c>
      <c r="E210" s="6">
        <f t="shared" si="31"/>
        <v>-0.5</v>
      </c>
    </row>
    <row r="211" spans="2:5" ht="20.149999999999999" customHeight="1" thickBot="1" x14ac:dyDescent="0.35">
      <c r="B211" s="17" t="s">
        <v>90</v>
      </c>
      <c r="C211" s="5"/>
      <c r="D211" s="5"/>
      <c r="E211" s="6"/>
    </row>
    <row r="212" spans="2:5" ht="20.149999999999999" customHeight="1" thickBot="1" x14ac:dyDescent="0.35">
      <c r="B212" s="17" t="s">
        <v>89</v>
      </c>
      <c r="C212" s="5">
        <v>1</v>
      </c>
      <c r="D212" s="5">
        <v>6</v>
      </c>
      <c r="E212" s="6">
        <f>IF(C212=0,"-",(D212-C212)/C212)</f>
        <v>5</v>
      </c>
    </row>
    <row r="213" spans="2:5" ht="14" thickBot="1" x14ac:dyDescent="0.35">
      <c r="B213" s="17" t="s">
        <v>86</v>
      </c>
      <c r="C213" s="5">
        <v>1</v>
      </c>
      <c r="D213" s="5">
        <v>5</v>
      </c>
      <c r="E213" s="6">
        <f t="shared" ref="E213:E214" si="32">IF(C213=0,"-",(D213-C213)/C213)</f>
        <v>4</v>
      </c>
    </row>
    <row r="214" spans="2:5" ht="14" thickBot="1" x14ac:dyDescent="0.35">
      <c r="B214" s="17" t="s">
        <v>87</v>
      </c>
      <c r="C214" s="5">
        <v>0</v>
      </c>
      <c r="D214" s="5">
        <v>1</v>
      </c>
      <c r="E214" s="6" t="str">
        <f t="shared" si="32"/>
        <v>-</v>
      </c>
    </row>
    <row r="220" spans="2:5" ht="42.75" customHeight="1" thickBot="1" x14ac:dyDescent="0.35">
      <c r="C220" s="8" t="s">
        <v>103</v>
      </c>
      <c r="D220" s="8" t="s">
        <v>104</v>
      </c>
      <c r="E220" s="8" t="s">
        <v>99</v>
      </c>
    </row>
    <row r="221" spans="2:5" ht="14" thickBot="1" x14ac:dyDescent="0.35">
      <c r="B221" s="16" t="s">
        <v>91</v>
      </c>
      <c r="C221" s="5">
        <v>41</v>
      </c>
      <c r="D221" s="5">
        <v>24</v>
      </c>
      <c r="E221" s="6">
        <f t="shared" ref="E221:E223" si="33">IF(C221=0,"-",(D221-C221)/C221)</f>
        <v>-0.41463414634146339</v>
      </c>
    </row>
    <row r="222" spans="2:5" ht="14" thickBot="1" x14ac:dyDescent="0.35">
      <c r="B222" s="16" t="s">
        <v>92</v>
      </c>
      <c r="C222" s="5">
        <v>37</v>
      </c>
      <c r="D222" s="5">
        <v>34</v>
      </c>
      <c r="E222" s="6">
        <f t="shared" si="33"/>
        <v>-8.1081081081081086E-2</v>
      </c>
    </row>
    <row r="223" spans="2:5" ht="14" thickBot="1" x14ac:dyDescent="0.35">
      <c r="B223" s="16" t="s">
        <v>93</v>
      </c>
      <c r="C223" s="5">
        <v>99</v>
      </c>
      <c r="D223" s="5">
        <v>66</v>
      </c>
      <c r="E223" s="6">
        <f t="shared" si="33"/>
        <v>-0.33333333333333331</v>
      </c>
    </row>
    <row r="224" spans="2:5" ht="14" thickBot="1" x14ac:dyDescent="0.35">
      <c r="C224" s="5"/>
      <c r="D224" s="5"/>
      <c r="E224" s="6"/>
    </row>
    <row r="225" spans="3:5" ht="14" thickBot="1" x14ac:dyDescent="0.35">
      <c r="C225" s="5"/>
      <c r="D225" s="5"/>
      <c r="E225" s="6"/>
    </row>
    <row r="226" spans="3:5" ht="14" thickBot="1" x14ac:dyDescent="0.35">
      <c r="C226" s="5"/>
      <c r="D226" s="5"/>
      <c r="E226" s="6"/>
    </row>
    <row r="227" spans="3:5" ht="14" thickBot="1" x14ac:dyDescent="0.35">
      <c r="C227" s="5"/>
      <c r="D227" s="5"/>
      <c r="E227" s="6"/>
    </row>
    <row r="228" spans="3:5" ht="14" thickBot="1" x14ac:dyDescent="0.3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fitToWidth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28"/>
  <sheetViews>
    <sheetView workbookViewId="0"/>
  </sheetViews>
  <sheetFormatPr baseColWidth="10" defaultRowHeight="13.5" x14ac:dyDescent="0.3"/>
  <cols>
    <col min="2" max="2" width="56.84375" bestFit="1" customWidth="1"/>
    <col min="3" max="4" width="12.4609375" customWidth="1"/>
    <col min="5" max="5" width="12.765625" customWidth="1"/>
    <col min="6" max="6" width="8.765625" bestFit="1" customWidth="1"/>
    <col min="7" max="7" width="11.61328125" customWidth="1"/>
    <col min="8" max="8" width="12.15234375" customWidth="1"/>
    <col min="9" max="9" width="12.765625" customWidth="1"/>
    <col min="10" max="10" width="8.765625" bestFit="1" customWidth="1"/>
    <col min="11" max="11" width="11.61328125" bestFit="1" customWidth="1"/>
    <col min="12" max="12" width="12" bestFit="1" customWidth="1"/>
    <col min="13" max="13" width="12.765625" customWidth="1"/>
    <col min="14" max="14" width="9.61328125" bestFit="1" customWidth="1"/>
  </cols>
  <sheetData>
    <row r="1" spans="1:5" ht="14" thickBot="1" x14ac:dyDescent="0.35">
      <c r="A1" s="5"/>
      <c r="B1" s="5"/>
    </row>
    <row r="2" spans="1:5" ht="14" thickBot="1" x14ac:dyDescent="0.35">
      <c r="A2" s="5"/>
      <c r="B2" s="5"/>
    </row>
    <row r="3" spans="1:5" ht="14" thickBot="1" x14ac:dyDescent="0.35">
      <c r="A3" s="5"/>
      <c r="B3" s="5"/>
    </row>
    <row r="11" spans="1:5" ht="27" customHeight="1" x14ac:dyDescent="0.3">
      <c r="B11" s="20" t="str">
        <f>Portada!B9</f>
        <v>4º Trimestre 2025</v>
      </c>
    </row>
    <row r="13" spans="1:5" ht="42.75" customHeight="1" thickBot="1" x14ac:dyDescent="0.35">
      <c r="C13" s="8" t="s">
        <v>103</v>
      </c>
      <c r="D13" s="8" t="s">
        <v>104</v>
      </c>
      <c r="E13" s="8" t="s">
        <v>99</v>
      </c>
    </row>
    <row r="14" spans="1:5" ht="20.149999999999999" customHeight="1" thickBot="1" x14ac:dyDescent="0.35">
      <c r="B14" s="4" t="s">
        <v>22</v>
      </c>
      <c r="C14" s="5">
        <v>1255</v>
      </c>
      <c r="D14" s="5">
        <v>1191</v>
      </c>
      <c r="E14" s="6">
        <f>IF(C14&gt;0,(D14-C14)/C14)</f>
        <v>-5.0996015936254982E-2</v>
      </c>
    </row>
    <row r="15" spans="1:5" ht="20.149999999999999" customHeight="1" thickBot="1" x14ac:dyDescent="0.35">
      <c r="B15" s="4" t="s">
        <v>17</v>
      </c>
      <c r="C15" s="5">
        <v>1072</v>
      </c>
      <c r="D15" s="5">
        <v>1031</v>
      </c>
      <c r="E15" s="6">
        <f t="shared" ref="E15:E25" si="0">IF(C15&gt;0,(D15-C15)/C15)</f>
        <v>-3.8246268656716417E-2</v>
      </c>
    </row>
    <row r="16" spans="1:5" ht="20.149999999999999" customHeight="1" thickBot="1" x14ac:dyDescent="0.35">
      <c r="B16" s="4" t="s">
        <v>18</v>
      </c>
      <c r="C16" s="5">
        <v>547</v>
      </c>
      <c r="D16" s="5">
        <v>512</v>
      </c>
      <c r="E16" s="6">
        <f t="shared" si="0"/>
        <v>-6.3985374771480807E-2</v>
      </c>
    </row>
    <row r="17" spans="2:5" ht="20.149999999999999" customHeight="1" thickBot="1" x14ac:dyDescent="0.35">
      <c r="B17" s="4" t="s">
        <v>19</v>
      </c>
      <c r="C17" s="5">
        <v>525</v>
      </c>
      <c r="D17" s="5">
        <v>519</v>
      </c>
      <c r="E17" s="6">
        <f t="shared" si="0"/>
        <v>-1.1428571428571429E-2</v>
      </c>
    </row>
    <row r="18" spans="2:5" ht="20.149999999999999" customHeight="1" thickBot="1" x14ac:dyDescent="0.35">
      <c r="B18" s="4" t="s">
        <v>100</v>
      </c>
      <c r="C18" s="5">
        <v>7</v>
      </c>
      <c r="D18" s="5">
        <v>9</v>
      </c>
      <c r="E18" s="6">
        <f>IF(C18=0,"-",(D18-C18)/C18)</f>
        <v>0.2857142857142857</v>
      </c>
    </row>
    <row r="19" spans="2:5" ht="20.149999999999999" customHeight="1" thickBot="1" x14ac:dyDescent="0.35">
      <c r="B19" s="4" t="s">
        <v>101</v>
      </c>
      <c r="C19" s="5">
        <v>2</v>
      </c>
      <c r="D19" s="5">
        <v>0</v>
      </c>
      <c r="E19" s="6">
        <f>IF(C19=0,"-",(D19-C19)/C19)</f>
        <v>-1</v>
      </c>
    </row>
    <row r="20" spans="2:5" ht="20.149999999999999" customHeight="1" thickBot="1" x14ac:dyDescent="0.35">
      <c r="B20" s="4" t="s">
        <v>20</v>
      </c>
      <c r="C20" s="6">
        <f>C17/C15</f>
        <v>0.48973880597014924</v>
      </c>
      <c r="D20" s="6">
        <f>D17/D15</f>
        <v>0.50339476236663439</v>
      </c>
      <c r="E20" s="6">
        <f t="shared" si="0"/>
        <v>2.7884162394346816E-2</v>
      </c>
    </row>
    <row r="21" spans="2:5" ht="30" customHeight="1" thickBot="1" x14ac:dyDescent="0.35">
      <c r="B21" s="4" t="s">
        <v>23</v>
      </c>
      <c r="C21" s="5">
        <v>224</v>
      </c>
      <c r="D21" s="5">
        <v>224</v>
      </c>
      <c r="E21" s="6">
        <f t="shared" si="0"/>
        <v>0</v>
      </c>
    </row>
    <row r="22" spans="2:5" ht="20.149999999999999" customHeight="1" thickBot="1" x14ac:dyDescent="0.35">
      <c r="B22" s="4" t="s">
        <v>24</v>
      </c>
      <c r="C22" s="5">
        <v>88</v>
      </c>
      <c r="D22" s="5">
        <v>115</v>
      </c>
      <c r="E22" s="6">
        <f t="shared" si="0"/>
        <v>0.30681818181818182</v>
      </c>
    </row>
    <row r="23" spans="2:5" ht="20.149999999999999" customHeight="1" thickBot="1" x14ac:dyDescent="0.35">
      <c r="B23" s="4" t="s">
        <v>25</v>
      </c>
      <c r="C23" s="5">
        <v>136</v>
      </c>
      <c r="D23" s="5">
        <v>109</v>
      </c>
      <c r="E23" s="6">
        <f t="shared" si="0"/>
        <v>-0.19852941176470587</v>
      </c>
    </row>
    <row r="24" spans="2:5" ht="20.149999999999999" customHeight="1" thickBot="1" x14ac:dyDescent="0.35">
      <c r="B24" s="4" t="s">
        <v>21</v>
      </c>
      <c r="C24" s="6">
        <f>C23/C21</f>
        <v>0.6071428571428571</v>
      </c>
      <c r="D24" s="6">
        <f t="shared" ref="D24" si="1">D23/D21</f>
        <v>0.48660714285714285</v>
      </c>
      <c r="E24" s="6">
        <f t="shared" si="0"/>
        <v>-0.19852941176470584</v>
      </c>
    </row>
    <row r="25" spans="2:5" ht="20.149999999999999" customHeight="1" thickBot="1" x14ac:dyDescent="0.35">
      <c r="B25" s="7" t="s">
        <v>26</v>
      </c>
      <c r="C25" s="6">
        <v>0.15688202822705746</v>
      </c>
      <c r="D25" s="6">
        <v>0.14989081667960583</v>
      </c>
      <c r="E25" s="6">
        <f t="shared" si="0"/>
        <v>-4.4563495426851334E-2</v>
      </c>
    </row>
    <row r="33" spans="2:5" ht="42.75" customHeight="1" thickBot="1" x14ac:dyDescent="0.35">
      <c r="C33" s="8" t="s">
        <v>103</v>
      </c>
      <c r="D33" s="8" t="s">
        <v>104</v>
      </c>
      <c r="E33" s="8" t="s">
        <v>99</v>
      </c>
    </row>
    <row r="34" spans="2:5" ht="20.149999999999999" customHeight="1" thickBot="1" x14ac:dyDescent="0.35">
      <c r="B34" s="4" t="s">
        <v>27</v>
      </c>
      <c r="C34" s="5">
        <v>240</v>
      </c>
      <c r="D34" s="5">
        <v>257</v>
      </c>
      <c r="E34" s="6">
        <f>IF(C34&gt;0,(D34-C34)/C34,"-")</f>
        <v>7.0833333333333331E-2</v>
      </c>
    </row>
    <row r="35" spans="2:5" ht="20.149999999999999" customHeight="1" thickBot="1" x14ac:dyDescent="0.3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49999999999999" customHeight="1" thickBot="1" x14ac:dyDescent="0.35">
      <c r="B36" s="4" t="s">
        <v>28</v>
      </c>
      <c r="C36" s="5">
        <v>194</v>
      </c>
      <c r="D36" s="5">
        <v>198</v>
      </c>
      <c r="E36" s="6">
        <f t="shared" si="2"/>
        <v>2.0618556701030927E-2</v>
      </c>
    </row>
    <row r="37" spans="2:5" ht="20.149999999999999" customHeight="1" thickBot="1" x14ac:dyDescent="0.35">
      <c r="B37" s="4" t="s">
        <v>30</v>
      </c>
      <c r="C37" s="5">
        <v>46</v>
      </c>
      <c r="D37" s="5">
        <v>59</v>
      </c>
      <c r="E37" s="6">
        <f t="shared" si="2"/>
        <v>0.28260869565217389</v>
      </c>
    </row>
    <row r="43" spans="2:5" ht="42.75" customHeight="1" thickBot="1" x14ac:dyDescent="0.35">
      <c r="C43" s="8" t="s">
        <v>103</v>
      </c>
      <c r="D43" s="8" t="s">
        <v>104</v>
      </c>
      <c r="E43" s="8" t="s">
        <v>99</v>
      </c>
    </row>
    <row r="44" spans="2:5" ht="20.149999999999999" customHeight="1" thickBot="1" x14ac:dyDescent="0.35">
      <c r="B44" s="4" t="s">
        <v>33</v>
      </c>
      <c r="C44" s="5">
        <v>201</v>
      </c>
      <c r="D44" s="5">
        <v>209</v>
      </c>
      <c r="E44" s="6">
        <f>IF(C44&gt;0,(D44-C44)/C44,"-")</f>
        <v>3.9800995024875621E-2</v>
      </c>
    </row>
    <row r="45" spans="2:5" ht="20.149999999999999" customHeight="1" thickBot="1" x14ac:dyDescent="0.35">
      <c r="B45" s="4" t="s">
        <v>34</v>
      </c>
      <c r="C45" s="5">
        <v>17</v>
      </c>
      <c r="D45" s="5">
        <v>9</v>
      </c>
      <c r="E45" s="6">
        <f t="shared" ref="E45:E51" si="3">IF(C45&gt;0,(D45-C45)/C45,"-")</f>
        <v>-0.47058823529411764</v>
      </c>
    </row>
    <row r="46" spans="2:5" ht="20.149999999999999" customHeight="1" thickBot="1" x14ac:dyDescent="0.35">
      <c r="B46" s="4" t="s">
        <v>31</v>
      </c>
      <c r="C46" s="5">
        <v>19</v>
      </c>
      <c r="D46" s="5">
        <v>47</v>
      </c>
      <c r="E46" s="6">
        <f t="shared" si="3"/>
        <v>1.4736842105263157</v>
      </c>
    </row>
    <row r="47" spans="2:5" ht="20.149999999999999" customHeight="1" thickBot="1" x14ac:dyDescent="0.35">
      <c r="B47" s="4" t="s">
        <v>32</v>
      </c>
      <c r="C47" s="5">
        <v>398</v>
      </c>
      <c r="D47" s="5">
        <v>394</v>
      </c>
      <c r="E47" s="6">
        <f t="shared" si="3"/>
        <v>-1.0050251256281407E-2</v>
      </c>
    </row>
    <row r="48" spans="2:5" ht="20.149999999999999" customHeight="1" thickBot="1" x14ac:dyDescent="0.35">
      <c r="B48" s="4" t="s">
        <v>35</v>
      </c>
      <c r="C48" s="5">
        <v>258</v>
      </c>
      <c r="D48" s="5">
        <v>181</v>
      </c>
      <c r="E48" s="6">
        <f t="shared" si="3"/>
        <v>-0.29844961240310075</v>
      </c>
    </row>
    <row r="49" spans="2:5" ht="20.149999999999999" customHeight="1" thickBot="1" x14ac:dyDescent="0.35">
      <c r="B49" s="4" t="s">
        <v>67</v>
      </c>
      <c r="C49" s="5">
        <v>319</v>
      </c>
      <c r="D49" s="5">
        <v>320</v>
      </c>
      <c r="E49" s="6">
        <f t="shared" si="3"/>
        <v>3.134796238244514E-3</v>
      </c>
    </row>
    <row r="50" spans="2:5" ht="20.149999999999999" customHeight="1" collapsed="1" thickBot="1" x14ac:dyDescent="0.35">
      <c r="B50" s="4" t="s">
        <v>36</v>
      </c>
      <c r="C50" s="6">
        <f>C44/(C44+C45)</f>
        <v>0.92201834862385323</v>
      </c>
      <c r="D50" s="6">
        <f>D44/(D44+D45)</f>
        <v>0.95871559633027525</v>
      </c>
      <c r="E50" s="6">
        <f t="shared" si="3"/>
        <v>3.9800995024875621E-2</v>
      </c>
    </row>
    <row r="51" spans="2:5" ht="20.149999999999999" customHeight="1" thickBot="1" x14ac:dyDescent="0.35">
      <c r="B51" s="4" t="s">
        <v>37</v>
      </c>
      <c r="C51" s="6">
        <f>C47/(C46+C47)</f>
        <v>0.95443645083932849</v>
      </c>
      <c r="D51" s="6">
        <f t="shared" ref="D51" si="4">D47/(D46+D47)</f>
        <v>0.89342403628117917</v>
      </c>
      <c r="E51" s="6">
        <f t="shared" si="3"/>
        <v>-6.3925067514442879E-2</v>
      </c>
    </row>
    <row r="57" spans="2:5" ht="42.75" customHeight="1" thickBot="1" x14ac:dyDescent="0.35">
      <c r="C57" s="8" t="s">
        <v>103</v>
      </c>
      <c r="D57" s="8" t="s">
        <v>104</v>
      </c>
      <c r="E57" s="8" t="s">
        <v>99</v>
      </c>
    </row>
    <row r="58" spans="2:5" ht="20.149999999999999" customHeight="1" thickBot="1" x14ac:dyDescent="0.35">
      <c r="B58" s="4" t="s">
        <v>38</v>
      </c>
      <c r="C58" s="5">
        <v>219</v>
      </c>
      <c r="D58" s="5">
        <v>218</v>
      </c>
      <c r="E58" s="6">
        <f>IF(C58&gt;0,(D58-C58)/C58,"-")</f>
        <v>-4.5662100456621002E-3</v>
      </c>
    </row>
    <row r="59" spans="2:5" ht="20.149999999999999" customHeight="1" thickBot="1" x14ac:dyDescent="0.35">
      <c r="B59" s="4" t="s">
        <v>41</v>
      </c>
      <c r="C59" s="5">
        <v>109</v>
      </c>
      <c r="D59" s="5">
        <v>97</v>
      </c>
      <c r="E59" s="6">
        <f t="shared" ref="E59:E63" si="5">IF(C59&gt;0,(D59-C59)/C59,"-")</f>
        <v>-0.11009174311926606</v>
      </c>
    </row>
    <row r="60" spans="2:5" ht="20.149999999999999" customHeight="1" thickBot="1" x14ac:dyDescent="0.35">
      <c r="B60" s="4" t="s">
        <v>42</v>
      </c>
      <c r="C60" s="5">
        <v>93</v>
      </c>
      <c r="D60" s="5">
        <v>112</v>
      </c>
      <c r="E60" s="6">
        <f t="shared" si="5"/>
        <v>0.20430107526881722</v>
      </c>
    </row>
    <row r="61" spans="2:5" ht="20.149999999999999" customHeight="1" collapsed="1" thickBot="1" x14ac:dyDescent="0.35">
      <c r="B61" s="4" t="s">
        <v>98</v>
      </c>
      <c r="C61" s="6">
        <f>(C59+C60)/C58</f>
        <v>0.92237442922374424</v>
      </c>
      <c r="D61" s="6">
        <f>(D59+D60)/D58</f>
        <v>0.95871559633027525</v>
      </c>
      <c r="E61" s="6">
        <f t="shared" si="5"/>
        <v>3.9399582160050954E-2</v>
      </c>
    </row>
    <row r="62" spans="2:5" ht="20.149999999999999" customHeight="1" thickBot="1" x14ac:dyDescent="0.35">
      <c r="B62" s="4" t="s">
        <v>39</v>
      </c>
      <c r="C62" s="6">
        <v>0.89344262295081966</v>
      </c>
      <c r="D62" s="6">
        <v>0.96039603960396036</v>
      </c>
      <c r="E62" s="6">
        <f t="shared" si="5"/>
        <v>7.4938686529203352E-2</v>
      </c>
    </row>
    <row r="63" spans="2:5" ht="20.149999999999999" customHeight="1" thickBot="1" x14ac:dyDescent="0.35">
      <c r="B63" s="4" t="s">
        <v>40</v>
      </c>
      <c r="C63" s="6">
        <v>0.95876288659793818</v>
      </c>
      <c r="D63" s="6">
        <v>0.95726495726495731</v>
      </c>
      <c r="E63" s="6">
        <f t="shared" si="5"/>
        <v>-1.5623564010660729E-3</v>
      </c>
    </row>
    <row r="69" spans="2:5" ht="42.75" customHeight="1" thickBot="1" x14ac:dyDescent="0.35">
      <c r="C69" s="8" t="s">
        <v>103</v>
      </c>
      <c r="D69" s="8" t="s">
        <v>104</v>
      </c>
      <c r="E69" s="8" t="s">
        <v>99</v>
      </c>
    </row>
    <row r="70" spans="2:5" ht="20.149999999999999" customHeight="1" thickBot="1" x14ac:dyDescent="0.35">
      <c r="B70" s="4" t="s">
        <v>44</v>
      </c>
      <c r="C70" s="5">
        <v>1233</v>
      </c>
      <c r="D70" s="5">
        <v>1145</v>
      </c>
      <c r="E70" s="6">
        <f>IF(C70&gt;0,(D70-C70)/C70,"-")</f>
        <v>-7.1370640713706412E-2</v>
      </c>
    </row>
    <row r="71" spans="2:5" ht="20.149999999999999" customHeight="1" thickBot="1" x14ac:dyDescent="0.35">
      <c r="B71" s="4" t="s">
        <v>45</v>
      </c>
      <c r="C71" s="5">
        <v>381</v>
      </c>
      <c r="D71" s="5">
        <v>267</v>
      </c>
      <c r="E71" s="6">
        <f t="shared" ref="E71:E77" si="6">IF(C71&gt;0,(D71-C71)/C71,"-")</f>
        <v>-0.29921259842519687</v>
      </c>
    </row>
    <row r="72" spans="2:5" ht="20.149999999999999" customHeight="1" thickBot="1" x14ac:dyDescent="0.35">
      <c r="B72" s="4" t="s">
        <v>43</v>
      </c>
      <c r="C72" s="5">
        <v>6</v>
      </c>
      <c r="D72" s="5">
        <v>7</v>
      </c>
      <c r="E72" s="6">
        <f t="shared" si="6"/>
        <v>0.16666666666666666</v>
      </c>
    </row>
    <row r="73" spans="2:5" ht="20.149999999999999" customHeight="1" thickBot="1" x14ac:dyDescent="0.35">
      <c r="B73" s="4" t="s">
        <v>46</v>
      </c>
      <c r="C73" s="5">
        <v>562</v>
      </c>
      <c r="D73" s="5">
        <v>622</v>
      </c>
      <c r="E73" s="6">
        <f t="shared" si="6"/>
        <v>0.10676156583629894</v>
      </c>
    </row>
    <row r="74" spans="2:5" ht="20.149999999999999" customHeight="1" thickBot="1" x14ac:dyDescent="0.35">
      <c r="B74" s="4" t="s">
        <v>47</v>
      </c>
      <c r="C74" s="5">
        <v>241</v>
      </c>
      <c r="D74" s="5">
        <v>189</v>
      </c>
      <c r="E74" s="6">
        <f t="shared" si="6"/>
        <v>-0.21576763485477179</v>
      </c>
    </row>
    <row r="75" spans="2:5" ht="20.149999999999999" customHeight="1" thickBot="1" x14ac:dyDescent="0.35">
      <c r="B75" s="4" t="s">
        <v>48</v>
      </c>
      <c r="C75" s="5">
        <v>43</v>
      </c>
      <c r="D75" s="5">
        <v>60</v>
      </c>
      <c r="E75" s="6">
        <f t="shared" si="6"/>
        <v>0.39534883720930231</v>
      </c>
    </row>
    <row r="76" spans="2:5" ht="20.149999999999999" customHeight="1" thickBot="1" x14ac:dyDescent="0.3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49999999999999" customHeight="1" thickBot="1" x14ac:dyDescent="0.3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35">
      <c r="C89" s="8" t="s">
        <v>103</v>
      </c>
      <c r="D89" s="8" t="s">
        <v>104</v>
      </c>
      <c r="E89" s="8" t="s">
        <v>99</v>
      </c>
    </row>
    <row r="90" spans="2:5" ht="27.5" thickBot="1" x14ac:dyDescent="0.35">
      <c r="B90" s="4" t="s">
        <v>51</v>
      </c>
      <c r="C90" s="5">
        <v>131</v>
      </c>
      <c r="D90" s="5">
        <v>114</v>
      </c>
      <c r="E90" s="6">
        <f>IF(C90&gt;0,(D90-C90)/C90,"-")</f>
        <v>-0.12977099236641221</v>
      </c>
    </row>
    <row r="91" spans="2:5" ht="27.5" thickBot="1" x14ac:dyDescent="0.35">
      <c r="B91" s="4" t="s">
        <v>52</v>
      </c>
      <c r="C91" s="5">
        <v>94</v>
      </c>
      <c r="D91" s="5">
        <v>58</v>
      </c>
      <c r="E91" s="6">
        <f t="shared" ref="E91:E93" si="7">IF(C91&gt;0,(D91-C91)/C91,"-")</f>
        <v>-0.38297872340425532</v>
      </c>
    </row>
    <row r="92" spans="2:5" ht="29.25" customHeight="1" thickBot="1" x14ac:dyDescent="0.35">
      <c r="B92" s="4" t="s">
        <v>53</v>
      </c>
      <c r="C92" s="5">
        <v>45</v>
      </c>
      <c r="D92" s="5">
        <v>55</v>
      </c>
      <c r="E92" s="6">
        <f t="shared" si="7"/>
        <v>0.22222222222222221</v>
      </c>
    </row>
    <row r="93" spans="2:5" ht="29.25" customHeight="1" thickBot="1" x14ac:dyDescent="0.35">
      <c r="B93" s="4" t="s">
        <v>54</v>
      </c>
      <c r="C93" s="6">
        <f>(C90+C91)/(C90+C91+C92)</f>
        <v>0.83333333333333337</v>
      </c>
      <c r="D93" s="6">
        <f>(D90+D91)/(D90+D91+D92)</f>
        <v>0.75770925110132159</v>
      </c>
      <c r="E93" s="6">
        <f t="shared" si="7"/>
        <v>-9.0748898678414139E-2</v>
      </c>
    </row>
    <row r="99" spans="2:5" ht="42.75" customHeight="1" thickBot="1" x14ac:dyDescent="0.35">
      <c r="C99" s="8" t="s">
        <v>103</v>
      </c>
      <c r="D99" s="8" t="s">
        <v>104</v>
      </c>
      <c r="E99" s="8" t="s">
        <v>99</v>
      </c>
    </row>
    <row r="100" spans="2:5" ht="20.149999999999999" customHeight="1" thickBot="1" x14ac:dyDescent="0.35">
      <c r="B100" s="4" t="s">
        <v>38</v>
      </c>
      <c r="C100" s="5">
        <v>273</v>
      </c>
      <c r="D100" s="5">
        <v>228</v>
      </c>
      <c r="E100" s="6">
        <f>IF(C100&gt;0,(D100-C100)/C100,"-")</f>
        <v>-0.16483516483516483</v>
      </c>
    </row>
    <row r="101" spans="2:5" ht="20.149999999999999" customHeight="1" thickBot="1" x14ac:dyDescent="0.35">
      <c r="B101" s="4" t="s">
        <v>41</v>
      </c>
      <c r="C101" s="5">
        <v>115</v>
      </c>
      <c r="D101" s="5">
        <v>83</v>
      </c>
      <c r="E101" s="6">
        <f t="shared" ref="E101:E105" si="8">IF(C101&gt;0,(D101-C101)/C101,"-")</f>
        <v>-0.27826086956521739</v>
      </c>
    </row>
    <row r="102" spans="2:5" ht="20.149999999999999" customHeight="1" thickBot="1" x14ac:dyDescent="0.35">
      <c r="B102" s="4" t="s">
        <v>42</v>
      </c>
      <c r="C102" s="5">
        <v>110</v>
      </c>
      <c r="D102" s="5">
        <v>89</v>
      </c>
      <c r="E102" s="6">
        <f t="shared" si="8"/>
        <v>-0.19090909090909092</v>
      </c>
    </row>
    <row r="103" spans="2:5" ht="20.149999999999999" customHeight="1" thickBot="1" x14ac:dyDescent="0.35">
      <c r="B103" s="4" t="s">
        <v>98</v>
      </c>
      <c r="C103" s="6">
        <f>(C101+C102)/C100</f>
        <v>0.82417582417582413</v>
      </c>
      <c r="D103" s="6">
        <f>(D101+D102)/D100</f>
        <v>0.75438596491228072</v>
      </c>
      <c r="E103" s="6">
        <f t="shared" si="8"/>
        <v>-8.4678362573099353E-2</v>
      </c>
    </row>
    <row r="104" spans="2:5" ht="20.149999999999999" customHeight="1" thickBot="1" x14ac:dyDescent="0.35">
      <c r="B104" s="4" t="s">
        <v>39</v>
      </c>
      <c r="C104" s="6">
        <v>0.8214285714285714</v>
      </c>
      <c r="D104" s="6">
        <v>0.72807017543859653</v>
      </c>
      <c r="E104" s="6">
        <f t="shared" si="8"/>
        <v>-0.11365369946605636</v>
      </c>
    </row>
    <row r="105" spans="2:5" ht="20.149999999999999" customHeight="1" thickBot="1" x14ac:dyDescent="0.35">
      <c r="B105" s="4" t="s">
        <v>40</v>
      </c>
      <c r="C105" s="6">
        <v>0.82706766917293228</v>
      </c>
      <c r="D105" s="6">
        <v>0.7807017543859649</v>
      </c>
      <c r="E105" s="6">
        <f t="shared" si="8"/>
        <v>-5.6060606060606026E-2</v>
      </c>
    </row>
    <row r="111" spans="2:5" ht="42.75" customHeight="1" thickBot="1" x14ac:dyDescent="0.35">
      <c r="C111" s="8" t="s">
        <v>103</v>
      </c>
      <c r="D111" s="8" t="s">
        <v>104</v>
      </c>
      <c r="E111" s="8" t="s">
        <v>99</v>
      </c>
    </row>
    <row r="112" spans="2:5" ht="14" thickBot="1" x14ac:dyDescent="0.35">
      <c r="B112" s="4" t="s">
        <v>55</v>
      </c>
      <c r="C112" s="5">
        <v>296</v>
      </c>
      <c r="D112" s="5">
        <v>217</v>
      </c>
      <c r="E112" s="6">
        <f>IF(C112&gt;0,(D112-C112)/C112,"-")</f>
        <v>-0.26689189189189189</v>
      </c>
    </row>
    <row r="113" spans="2:14" ht="14" thickBot="1" x14ac:dyDescent="0.35">
      <c r="B113" s="4" t="s">
        <v>56</v>
      </c>
      <c r="C113" s="5">
        <v>210</v>
      </c>
      <c r="D113" s="5">
        <v>154</v>
      </c>
      <c r="E113" s="6">
        <f t="shared" ref="E113:E114" si="9">IF(C113&gt;0,(D113-C113)/C113,"-")</f>
        <v>-0.26666666666666666</v>
      </c>
    </row>
    <row r="114" spans="2:14" ht="14" thickBot="1" x14ac:dyDescent="0.35">
      <c r="B114" s="4" t="s">
        <v>57</v>
      </c>
      <c r="C114" s="5">
        <v>86</v>
      </c>
      <c r="D114" s="5">
        <v>63</v>
      </c>
      <c r="E114" s="6">
        <f t="shared" si="9"/>
        <v>-0.26744186046511625</v>
      </c>
    </row>
    <row r="126" spans="2:14" ht="26.25" customHeight="1" thickBot="1" x14ac:dyDescent="0.3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3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4" thickBot="1" x14ac:dyDescent="0.35">
      <c r="B128" s="4" t="s">
        <v>63</v>
      </c>
      <c r="C128" s="10">
        <v>2</v>
      </c>
      <c r="D128" s="10">
        <v>0</v>
      </c>
      <c r="E128" s="10">
        <v>1</v>
      </c>
      <c r="F128" s="10">
        <v>3</v>
      </c>
      <c r="G128" s="10">
        <v>4</v>
      </c>
      <c r="H128" s="10">
        <v>1</v>
      </c>
      <c r="I128" s="10">
        <v>0</v>
      </c>
      <c r="J128" s="10">
        <v>5</v>
      </c>
      <c r="K128" s="6">
        <f>IF(C128=0,"-",(G128-C128)/C128)</f>
        <v>1</v>
      </c>
      <c r="L128" s="6" t="str">
        <f t="shared" ref="L128:N133" si="10">IF(D128=0,"-",(H128-D128)/D128)</f>
        <v>-</v>
      </c>
      <c r="M128" s="6">
        <f t="shared" si="10"/>
        <v>-1</v>
      </c>
      <c r="N128" s="6">
        <f t="shared" si="10"/>
        <v>0.66666666666666663</v>
      </c>
    </row>
    <row r="129" spans="2:14" ht="14" thickBot="1" x14ac:dyDescent="0.3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4" thickBot="1" x14ac:dyDescent="0.3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4" thickBot="1" x14ac:dyDescent="0.3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2</v>
      </c>
      <c r="H131" s="10">
        <v>0</v>
      </c>
      <c r="I131" s="10">
        <v>0</v>
      </c>
      <c r="J131" s="10">
        <v>2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4" thickBot="1" x14ac:dyDescent="0.35">
      <c r="B132" s="4" t="s">
        <v>67</v>
      </c>
      <c r="C132" s="10">
        <v>1</v>
      </c>
      <c r="D132" s="10">
        <v>0</v>
      </c>
      <c r="E132" s="10">
        <v>0</v>
      </c>
      <c r="F132" s="10">
        <v>1</v>
      </c>
      <c r="G132" s="10">
        <v>1</v>
      </c>
      <c r="H132" s="10">
        <v>0</v>
      </c>
      <c r="I132" s="10">
        <v>0</v>
      </c>
      <c r="J132" s="10">
        <v>1</v>
      </c>
      <c r="K132" s="6">
        <f t="shared" si="11"/>
        <v>0</v>
      </c>
      <c r="L132" s="6" t="str">
        <f t="shared" si="10"/>
        <v>-</v>
      </c>
      <c r="M132" s="6" t="str">
        <f t="shared" si="10"/>
        <v>-</v>
      </c>
      <c r="N132" s="6">
        <f t="shared" si="10"/>
        <v>0</v>
      </c>
    </row>
    <row r="133" spans="2:14" ht="14" thickBot="1" x14ac:dyDescent="0.35">
      <c r="B133" s="4" t="s">
        <v>68</v>
      </c>
      <c r="C133" s="10">
        <v>3</v>
      </c>
      <c r="D133" s="10">
        <v>0</v>
      </c>
      <c r="E133" s="10">
        <v>1</v>
      </c>
      <c r="F133" s="10">
        <v>4</v>
      </c>
      <c r="G133" s="10">
        <v>7</v>
      </c>
      <c r="H133" s="10">
        <v>1</v>
      </c>
      <c r="I133" s="10">
        <v>0</v>
      </c>
      <c r="J133" s="10">
        <v>8</v>
      </c>
      <c r="K133" s="6">
        <f t="shared" si="11"/>
        <v>1.3333333333333333</v>
      </c>
      <c r="L133" s="6" t="str">
        <f t="shared" si="10"/>
        <v>-</v>
      </c>
      <c r="M133" s="6">
        <f t="shared" si="10"/>
        <v>-1</v>
      </c>
      <c r="N133" s="6">
        <f t="shared" si="10"/>
        <v>1</v>
      </c>
    </row>
    <row r="134" spans="2:14" ht="14" thickBot="1" x14ac:dyDescent="0.3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>
        <f t="shared" ref="E134:J134" si="12">IF(E128=0,"-",E128/(E128+E129))</f>
        <v>1</v>
      </c>
      <c r="F134" s="6">
        <f t="shared" si="12"/>
        <v>1</v>
      </c>
      <c r="G134" s="6">
        <f t="shared" si="12"/>
        <v>1</v>
      </c>
      <c r="H134" s="6">
        <f t="shared" si="12"/>
        <v>1</v>
      </c>
      <c r="I134" s="6" t="str">
        <f t="shared" si="12"/>
        <v>-</v>
      </c>
      <c r="J134" s="6">
        <f t="shared" si="12"/>
        <v>1</v>
      </c>
      <c r="K134" s="6">
        <f>IF(OR(C134="-",G134="-"),"-",(G134-C134)/C134)</f>
        <v>0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</v>
      </c>
    </row>
    <row r="135" spans="2:14" ht="14" thickBot="1" x14ac:dyDescent="0.3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>
        <f t="shared" si="14"/>
        <v>1</v>
      </c>
      <c r="H135" s="6" t="str">
        <f t="shared" si="14"/>
        <v>-</v>
      </c>
      <c r="I135" s="6" t="str">
        <f t="shared" si="14"/>
        <v>-</v>
      </c>
      <c r="J135" s="6">
        <f t="shared" si="14"/>
        <v>1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3">
      <c r="C136" s="13"/>
    </row>
    <row r="137" spans="2:14" x14ac:dyDescent="0.3">
      <c r="C137" s="13"/>
      <c r="M137" s="14"/>
    </row>
    <row r="138" spans="2:14" x14ac:dyDescent="0.3">
      <c r="C138" s="13"/>
    </row>
    <row r="141" spans="2:14" ht="29.25" customHeight="1" thickBot="1" x14ac:dyDescent="0.3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3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4" thickBot="1" x14ac:dyDescent="0.35">
      <c r="B143" s="4" t="s">
        <v>71</v>
      </c>
      <c r="C143" s="10">
        <v>5</v>
      </c>
      <c r="D143" s="10">
        <v>0</v>
      </c>
      <c r="E143" s="10">
        <v>2</v>
      </c>
      <c r="F143" s="10">
        <v>7</v>
      </c>
      <c r="G143" s="10">
        <v>5</v>
      </c>
      <c r="H143" s="10">
        <v>0</v>
      </c>
      <c r="I143" s="10">
        <v>3</v>
      </c>
      <c r="J143" s="10">
        <v>8</v>
      </c>
      <c r="K143" s="6">
        <f>IF(C143=0,"-",(G143-C143)/C143)</f>
        <v>0</v>
      </c>
      <c r="L143" s="6" t="str">
        <f t="shared" ref="L143:N147" si="15">IF(D143=0,"-",(H143-D143)/D143)</f>
        <v>-</v>
      </c>
      <c r="M143" s="6">
        <f t="shared" si="15"/>
        <v>0.5</v>
      </c>
      <c r="N143" s="6">
        <f t="shared" si="15"/>
        <v>0.14285714285714285</v>
      </c>
    </row>
    <row r="144" spans="2:14" ht="14" thickBot="1" x14ac:dyDescent="0.3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4" thickBot="1" x14ac:dyDescent="0.35">
      <c r="B145" s="4" t="s">
        <v>73</v>
      </c>
      <c r="C145" s="10">
        <v>20</v>
      </c>
      <c r="D145" s="10">
        <v>0</v>
      </c>
      <c r="E145" s="10">
        <v>3</v>
      </c>
      <c r="F145" s="10">
        <v>23</v>
      </c>
      <c r="G145" s="10">
        <v>10</v>
      </c>
      <c r="H145" s="10">
        <v>0</v>
      </c>
      <c r="I145" s="10">
        <v>1</v>
      </c>
      <c r="J145" s="10">
        <v>11</v>
      </c>
      <c r="K145" s="6">
        <f t="shared" si="16"/>
        <v>-0.5</v>
      </c>
      <c r="L145" s="6" t="str">
        <f t="shared" si="15"/>
        <v>-</v>
      </c>
      <c r="M145" s="6">
        <f t="shared" si="15"/>
        <v>-0.66666666666666663</v>
      </c>
      <c r="N145" s="6">
        <f t="shared" si="15"/>
        <v>-0.52173913043478259</v>
      </c>
    </row>
    <row r="146" spans="2:14" ht="14" thickBot="1" x14ac:dyDescent="0.35">
      <c r="B146" s="4" t="s">
        <v>74</v>
      </c>
      <c r="C146" s="10">
        <v>8</v>
      </c>
      <c r="D146" s="10">
        <v>0</v>
      </c>
      <c r="E146" s="10">
        <v>3</v>
      </c>
      <c r="F146" s="10">
        <v>11</v>
      </c>
      <c r="G146" s="10">
        <v>5</v>
      </c>
      <c r="H146" s="10">
        <v>0</v>
      </c>
      <c r="I146" s="10">
        <v>1</v>
      </c>
      <c r="J146" s="10">
        <v>6</v>
      </c>
      <c r="K146" s="6">
        <f t="shared" si="16"/>
        <v>-0.375</v>
      </c>
      <c r="L146" s="6" t="str">
        <f t="shared" si="15"/>
        <v>-</v>
      </c>
      <c r="M146" s="6">
        <f t="shared" si="15"/>
        <v>-0.66666666666666663</v>
      </c>
      <c r="N146" s="6">
        <f t="shared" si="15"/>
        <v>-0.45454545454545453</v>
      </c>
    </row>
    <row r="147" spans="2:14" ht="14" thickBot="1" x14ac:dyDescent="0.3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4" thickBot="1" x14ac:dyDescent="0.35">
      <c r="B148" s="7" t="s">
        <v>68</v>
      </c>
      <c r="C148" s="10">
        <v>33</v>
      </c>
      <c r="D148" s="10">
        <v>0</v>
      </c>
      <c r="E148" s="10">
        <v>8</v>
      </c>
      <c r="F148" s="10">
        <v>41</v>
      </c>
      <c r="G148" s="10">
        <v>20</v>
      </c>
      <c r="H148" s="10">
        <v>0</v>
      </c>
      <c r="I148" s="10">
        <v>5</v>
      </c>
      <c r="J148" s="10">
        <v>25</v>
      </c>
      <c r="K148" s="6">
        <f t="shared" ref="K148" si="17">IF(C148=0,"-",(G148-C148)/C148)</f>
        <v>-0.39393939393939392</v>
      </c>
      <c r="L148" s="6" t="str">
        <f t="shared" ref="L148" si="18">IF(D148=0,"-",(H148-D148)/D148)</f>
        <v>-</v>
      </c>
      <c r="M148" s="6">
        <f t="shared" ref="M148" si="19">IF(E148=0,"-",(I148-E148)/E148)</f>
        <v>-0.375</v>
      </c>
      <c r="N148" s="6">
        <f t="shared" ref="N148" si="20">IF(F148=0,"-",(J148-F148)/F148)</f>
        <v>-0.3902439024390244</v>
      </c>
    </row>
    <row r="149" spans="2:14" ht="27.5" thickBot="1" x14ac:dyDescent="0.35">
      <c r="B149" s="7" t="s">
        <v>76</v>
      </c>
      <c r="C149" s="6">
        <f t="shared" ref="C149:J150" si="21">IF(C143=0,"-",(C143/(C143+C145)))</f>
        <v>0.2</v>
      </c>
      <c r="D149" s="6" t="str">
        <f t="shared" si="21"/>
        <v>-</v>
      </c>
      <c r="E149" s="6">
        <f t="shared" si="21"/>
        <v>0.4</v>
      </c>
      <c r="F149" s="6">
        <f t="shared" si="21"/>
        <v>0.23333333333333334</v>
      </c>
      <c r="G149" s="6">
        <f t="shared" si="21"/>
        <v>0.33333333333333331</v>
      </c>
      <c r="H149" s="6" t="str">
        <f t="shared" si="21"/>
        <v>-</v>
      </c>
      <c r="I149" s="6">
        <f t="shared" si="21"/>
        <v>0.75</v>
      </c>
      <c r="J149" s="6">
        <f t="shared" si="21"/>
        <v>0.42105263157894735</v>
      </c>
      <c r="K149" s="6">
        <f>IF(OR(C149="-",G149="-"),"-",(G149-C149)/C149)</f>
        <v>0.66666666666666652</v>
      </c>
      <c r="L149" s="6" t="str">
        <f t="shared" ref="L149:N150" si="22">IF(OR(D149="-",H149="-"),"-",(H149-D149)/D149)</f>
        <v>-</v>
      </c>
      <c r="M149" s="6">
        <f t="shared" si="22"/>
        <v>0.87499999999999989</v>
      </c>
      <c r="N149" s="6">
        <f t="shared" si="22"/>
        <v>0.80451127819548862</v>
      </c>
    </row>
    <row r="150" spans="2:14" ht="27.5" thickBot="1" x14ac:dyDescent="0.3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3" spans="2:14" x14ac:dyDescent="0.3">
      <c r="B153" s="7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 x14ac:dyDescent="0.3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x14ac:dyDescent="0.3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35">
      <c r="B156" s="7"/>
      <c r="C156" s="8" t="s">
        <v>103</v>
      </c>
      <c r="D156" s="8" t="s">
        <v>104</v>
      </c>
      <c r="E156" s="8" t="s">
        <v>99</v>
      </c>
    </row>
    <row r="157" spans="2:14" ht="14" thickBot="1" x14ac:dyDescent="0.35">
      <c r="B157" s="4" t="s">
        <v>94</v>
      </c>
      <c r="C157" s="19">
        <v>28</v>
      </c>
      <c r="D157" s="19">
        <v>15</v>
      </c>
      <c r="E157" s="18">
        <f>IF(C157=0,"-",(D157-C157)/C157)</f>
        <v>-0.4642857142857143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4" thickBot="1" x14ac:dyDescent="0.35">
      <c r="B158" s="4" t="s">
        <v>95</v>
      </c>
      <c r="C158" s="19">
        <v>5</v>
      </c>
      <c r="D158" s="19">
        <v>5</v>
      </c>
      <c r="E158" s="18">
        <f t="shared" ref="E158:E159" si="23">IF(C158=0,"-",(D158-C158)/C158)</f>
        <v>0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4" thickBot="1" x14ac:dyDescent="0.3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4" thickBot="1" x14ac:dyDescent="0.35">
      <c r="B160" s="4" t="s">
        <v>97</v>
      </c>
      <c r="C160" s="18">
        <f>IF(C157=0,"-",C157/(C157+C158+C159))</f>
        <v>0.84848484848484851</v>
      </c>
      <c r="D160" s="18">
        <f>IF(D157=0,"-",D157/(D157+D158+D159))</f>
        <v>0.75</v>
      </c>
      <c r="E160" s="18">
        <f>IF(OR(C160="-",D160="-"),"-",(D160-C160)/C160)</f>
        <v>-0.11607142857142859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x14ac:dyDescent="0.3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x14ac:dyDescent="0.3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5" spans="2:14" ht="42.75" customHeight="1" thickBot="1" x14ac:dyDescent="0.35">
      <c r="C165" s="8" t="s">
        <v>103</v>
      </c>
      <c r="D165" s="8" t="s">
        <v>104</v>
      </c>
      <c r="E165" s="8" t="s">
        <v>99</v>
      </c>
    </row>
    <row r="166" spans="2:14" ht="20.149999999999999" customHeight="1" thickBot="1" x14ac:dyDescent="0.35">
      <c r="B166" s="4" t="s">
        <v>38</v>
      </c>
      <c r="C166" s="5">
        <v>3</v>
      </c>
      <c r="D166" s="5">
        <v>5</v>
      </c>
      <c r="E166" s="6">
        <f t="shared" ref="E166:E168" si="24">IF(C166=0,"-",(D166-C166)/C166)</f>
        <v>0.66666666666666663</v>
      </c>
    </row>
    <row r="167" spans="2:14" ht="20.149999999999999" customHeight="1" thickBot="1" x14ac:dyDescent="0.35">
      <c r="B167" s="4" t="s">
        <v>41</v>
      </c>
      <c r="C167" s="5">
        <v>2</v>
      </c>
      <c r="D167" s="5">
        <v>2</v>
      </c>
      <c r="E167" s="6">
        <f t="shared" si="24"/>
        <v>0</v>
      </c>
    </row>
    <row r="168" spans="2:14" ht="20.149999999999999" customHeight="1" thickBot="1" x14ac:dyDescent="0.35">
      <c r="B168" s="4" t="s">
        <v>42</v>
      </c>
      <c r="C168" s="5">
        <v>1</v>
      </c>
      <c r="D168" s="5">
        <v>3</v>
      </c>
      <c r="E168" s="6">
        <f t="shared" si="24"/>
        <v>2</v>
      </c>
    </row>
    <row r="169" spans="2:14" ht="20.149999999999999" customHeight="1" thickBot="1" x14ac:dyDescent="0.3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49999999999999" customHeight="1" thickBot="1" x14ac:dyDescent="0.3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49999999999999" customHeight="1" thickBot="1" x14ac:dyDescent="0.35">
      <c r="B171" s="4" t="s">
        <v>40</v>
      </c>
      <c r="C171" s="6">
        <v>1</v>
      </c>
      <c r="D171" s="6">
        <v>1</v>
      </c>
      <c r="E171" s="6">
        <f t="shared" si="25"/>
        <v>0</v>
      </c>
    </row>
    <row r="177" spans="2:8" ht="42.75" customHeight="1" thickBot="1" x14ac:dyDescent="0.35">
      <c r="C177" s="8" t="s">
        <v>103</v>
      </c>
      <c r="D177" s="8" t="s">
        <v>104</v>
      </c>
      <c r="E177" s="8" t="s">
        <v>99</v>
      </c>
    </row>
    <row r="178" spans="2:8" ht="14" thickBot="1" x14ac:dyDescent="0.35">
      <c r="B178" s="15" t="s">
        <v>81</v>
      </c>
      <c r="C178" s="5">
        <v>3</v>
      </c>
      <c r="D178" s="5">
        <v>18</v>
      </c>
      <c r="E178" s="6">
        <f>IF(C178=0,"-",(D178-C178)/C178)</f>
        <v>5</v>
      </c>
      <c r="H178" s="13"/>
    </row>
    <row r="179" spans="2:8" ht="14" thickBot="1" x14ac:dyDescent="0.35">
      <c r="B179" s="4" t="s">
        <v>43</v>
      </c>
      <c r="C179" s="5">
        <v>2</v>
      </c>
      <c r="D179" s="5">
        <v>15</v>
      </c>
      <c r="E179" s="6">
        <f t="shared" ref="E179:E185" si="26">IF(C179=0,"-",(D179-C179)/C179)</f>
        <v>6.5</v>
      </c>
      <c r="H179" s="13"/>
    </row>
    <row r="180" spans="2:8" ht="14" thickBot="1" x14ac:dyDescent="0.35">
      <c r="B180" s="4" t="s">
        <v>47</v>
      </c>
      <c r="C180" s="5">
        <v>0</v>
      </c>
      <c r="D180" s="5">
        <v>3</v>
      </c>
      <c r="E180" s="6" t="str">
        <f t="shared" si="26"/>
        <v>-</v>
      </c>
      <c r="H180" s="13"/>
    </row>
    <row r="181" spans="2:8" ht="14" thickBot="1" x14ac:dyDescent="0.35">
      <c r="B181" s="4" t="s">
        <v>78</v>
      </c>
      <c r="C181" s="5">
        <v>1</v>
      </c>
      <c r="D181" s="5">
        <v>0</v>
      </c>
      <c r="E181" s="6">
        <f t="shared" si="26"/>
        <v>-1</v>
      </c>
      <c r="H181" s="13"/>
    </row>
    <row r="182" spans="2:8" ht="14" thickBot="1" x14ac:dyDescent="0.35">
      <c r="B182" s="15" t="s">
        <v>79</v>
      </c>
      <c r="C182" s="5">
        <v>43</v>
      </c>
      <c r="D182" s="5">
        <v>21</v>
      </c>
      <c r="E182" s="6">
        <f t="shared" si="26"/>
        <v>-0.51162790697674421</v>
      </c>
      <c r="H182" s="13"/>
    </row>
    <row r="183" spans="2:8" ht="14" thickBot="1" x14ac:dyDescent="0.35">
      <c r="B183" s="4" t="s">
        <v>47</v>
      </c>
      <c r="C183" s="5">
        <v>35</v>
      </c>
      <c r="D183" s="5">
        <v>16</v>
      </c>
      <c r="E183" s="6">
        <f t="shared" si="26"/>
        <v>-0.54285714285714282</v>
      </c>
      <c r="H183" s="13"/>
    </row>
    <row r="184" spans="2:8" ht="14" thickBot="1" x14ac:dyDescent="0.3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4" thickBot="1" x14ac:dyDescent="0.35">
      <c r="B185" s="4" t="s">
        <v>80</v>
      </c>
      <c r="C185" s="5">
        <v>8</v>
      </c>
      <c r="D185" s="5">
        <v>5</v>
      </c>
      <c r="E185" s="6">
        <f t="shared" si="26"/>
        <v>-0.375</v>
      </c>
      <c r="H185" s="13"/>
    </row>
    <row r="196" spans="2:5" ht="42.75" customHeight="1" thickBot="1" x14ac:dyDescent="0.35">
      <c r="C196" s="8" t="s">
        <v>103</v>
      </c>
      <c r="D196" s="8" t="s">
        <v>104</v>
      </c>
      <c r="E196" s="8" t="s">
        <v>99</v>
      </c>
    </row>
    <row r="197" spans="2:5" ht="14" thickBot="1" x14ac:dyDescent="0.35">
      <c r="B197" s="4" t="s">
        <v>82</v>
      </c>
      <c r="C197" s="5">
        <v>4</v>
      </c>
      <c r="D197" s="5">
        <v>2</v>
      </c>
      <c r="E197" s="6">
        <f t="shared" ref="E197:E200" si="27">IF(C197=0,"-",(D197-C197)/C197)</f>
        <v>-0.5</v>
      </c>
    </row>
    <row r="198" spans="2:5" ht="14" thickBot="1" x14ac:dyDescent="0.35">
      <c r="B198" s="4" t="s">
        <v>83</v>
      </c>
      <c r="C198" s="5">
        <v>0</v>
      </c>
      <c r="D198" s="5">
        <v>1</v>
      </c>
      <c r="E198" s="6" t="str">
        <f t="shared" si="27"/>
        <v>-</v>
      </c>
    </row>
    <row r="199" spans="2:5" ht="14" thickBot="1" x14ac:dyDescent="0.35">
      <c r="B199" s="4" t="s">
        <v>84</v>
      </c>
      <c r="C199" s="5">
        <v>4</v>
      </c>
      <c r="D199" s="5">
        <v>3</v>
      </c>
      <c r="E199" s="6">
        <f t="shared" si="27"/>
        <v>-0.25</v>
      </c>
    </row>
    <row r="200" spans="2:5" ht="14" thickBot="1" x14ac:dyDescent="0.35">
      <c r="B200" s="4" t="s">
        <v>85</v>
      </c>
      <c r="C200" s="5">
        <v>3</v>
      </c>
      <c r="D200" s="5">
        <v>2</v>
      </c>
      <c r="E200" s="6">
        <f t="shared" si="27"/>
        <v>-0.33333333333333331</v>
      </c>
    </row>
    <row r="206" spans="2:5" ht="42.75" customHeight="1" thickBot="1" x14ac:dyDescent="0.35">
      <c r="C206" s="8" t="s">
        <v>103</v>
      </c>
      <c r="D206" s="8" t="s">
        <v>104</v>
      </c>
      <c r="E206" s="8" t="s">
        <v>99</v>
      </c>
    </row>
    <row r="207" spans="2:5" ht="20.149999999999999" customHeight="1" thickBot="1" x14ac:dyDescent="0.3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49999999999999" customHeight="1" thickBot="1" x14ac:dyDescent="0.35">
      <c r="B208" s="17" t="s">
        <v>89</v>
      </c>
      <c r="C208" s="5">
        <v>4</v>
      </c>
      <c r="D208" s="5">
        <v>2</v>
      </c>
      <c r="E208" s="6">
        <f t="shared" si="28"/>
        <v>-0.5</v>
      </c>
    </row>
    <row r="209" spans="2:5" ht="20.149999999999999" customHeight="1" thickBot="1" x14ac:dyDescent="0.35">
      <c r="B209" s="17" t="s">
        <v>86</v>
      </c>
      <c r="C209" s="5">
        <v>3</v>
      </c>
      <c r="D209" s="5">
        <v>1</v>
      </c>
      <c r="E209" s="6">
        <f t="shared" si="28"/>
        <v>-0.66666666666666663</v>
      </c>
    </row>
    <row r="210" spans="2:5" ht="20.149999999999999" customHeight="1" thickBot="1" x14ac:dyDescent="0.35">
      <c r="B210" s="17" t="s">
        <v>87</v>
      </c>
      <c r="C210" s="5">
        <v>1</v>
      </c>
      <c r="D210" s="5">
        <v>1</v>
      </c>
      <c r="E210" s="6">
        <f t="shared" si="28"/>
        <v>0</v>
      </c>
    </row>
    <row r="211" spans="2:5" ht="20.149999999999999" customHeight="1" thickBot="1" x14ac:dyDescent="0.35">
      <c r="B211" s="17" t="s">
        <v>90</v>
      </c>
      <c r="C211" s="5"/>
      <c r="D211" s="5"/>
      <c r="E211" s="6"/>
    </row>
    <row r="212" spans="2:5" ht="20.149999999999999" customHeight="1" thickBot="1" x14ac:dyDescent="0.35">
      <c r="B212" s="17" t="s">
        <v>89</v>
      </c>
      <c r="C212" s="5">
        <v>0</v>
      </c>
      <c r="D212" s="5">
        <v>1</v>
      </c>
      <c r="E212" s="6" t="str">
        <f>IF(C212=0,"-",(D212-C212)/C212)</f>
        <v>-</v>
      </c>
    </row>
    <row r="213" spans="2:5" ht="14" thickBot="1" x14ac:dyDescent="0.35">
      <c r="B213" s="17" t="s">
        <v>86</v>
      </c>
      <c r="C213" s="5">
        <v>0</v>
      </c>
      <c r="D213" s="5">
        <v>1</v>
      </c>
      <c r="E213" s="6" t="str">
        <f t="shared" ref="E213:E214" si="29">IF(C213=0,"-",(D213-C213)/C213)</f>
        <v>-</v>
      </c>
    </row>
    <row r="214" spans="2:5" ht="14" thickBot="1" x14ac:dyDescent="0.3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20" spans="2:5" ht="42.75" customHeight="1" thickBot="1" x14ac:dyDescent="0.35">
      <c r="C220" s="8" t="s">
        <v>103</v>
      </c>
      <c r="D220" s="8" t="s">
        <v>104</v>
      </c>
      <c r="E220" s="8" t="s">
        <v>99</v>
      </c>
    </row>
    <row r="221" spans="2:5" ht="14" thickBot="1" x14ac:dyDescent="0.35">
      <c r="B221" s="16" t="s">
        <v>91</v>
      </c>
      <c r="C221" s="5">
        <v>6</v>
      </c>
      <c r="D221" s="5">
        <v>6</v>
      </c>
      <c r="E221" s="6">
        <f t="shared" ref="E221:E223" si="30">IF(C221=0,"-",(D221-C221)/C221)</f>
        <v>0</v>
      </c>
    </row>
    <row r="222" spans="2:5" ht="14" thickBot="1" x14ac:dyDescent="0.35">
      <c r="B222" s="16" t="s">
        <v>92</v>
      </c>
      <c r="C222" s="5">
        <v>6</v>
      </c>
      <c r="D222" s="5">
        <v>3</v>
      </c>
      <c r="E222" s="6">
        <f t="shared" si="30"/>
        <v>-0.5</v>
      </c>
    </row>
    <row r="223" spans="2:5" ht="14" thickBot="1" x14ac:dyDescent="0.35">
      <c r="B223" s="16" t="s">
        <v>93</v>
      </c>
      <c r="C223" s="5">
        <v>4</v>
      </c>
      <c r="D223" s="5">
        <v>10</v>
      </c>
      <c r="E223" s="6">
        <f t="shared" si="30"/>
        <v>1.5</v>
      </c>
    </row>
    <row r="224" spans="2:5" ht="14" thickBot="1" x14ac:dyDescent="0.35">
      <c r="C224" s="5"/>
      <c r="D224" s="5"/>
      <c r="E224" s="6"/>
    </row>
    <row r="225" spans="3:5" ht="14" thickBot="1" x14ac:dyDescent="0.35">
      <c r="C225" s="5"/>
      <c r="D225" s="5"/>
      <c r="E225" s="6"/>
    </row>
    <row r="226" spans="3:5" ht="14" thickBot="1" x14ac:dyDescent="0.35">
      <c r="C226" s="5"/>
      <c r="D226" s="5"/>
      <c r="E226" s="6"/>
    </row>
    <row r="227" spans="3:5" ht="14" thickBot="1" x14ac:dyDescent="0.35">
      <c r="C227" s="5"/>
      <c r="D227" s="5"/>
      <c r="E227" s="6"/>
    </row>
    <row r="228" spans="3:5" ht="14" thickBot="1" x14ac:dyDescent="0.3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8"/>
  <sheetViews>
    <sheetView workbookViewId="0"/>
  </sheetViews>
  <sheetFormatPr baseColWidth="10" defaultRowHeight="13.5" x14ac:dyDescent="0.3"/>
  <cols>
    <col min="2" max="2" width="56.84375" bestFit="1" customWidth="1"/>
    <col min="3" max="4" width="12.4609375" customWidth="1"/>
    <col min="5" max="5" width="12.765625" customWidth="1"/>
    <col min="6" max="6" width="8.765625" bestFit="1" customWidth="1"/>
    <col min="7" max="7" width="11.61328125" customWidth="1"/>
    <col min="8" max="8" width="12.15234375" customWidth="1"/>
    <col min="9" max="9" width="12.765625" customWidth="1"/>
    <col min="10" max="10" width="8.765625" bestFit="1" customWidth="1"/>
    <col min="11" max="11" width="11.61328125" bestFit="1" customWidth="1"/>
    <col min="12" max="12" width="12" bestFit="1" customWidth="1"/>
    <col min="13" max="13" width="12.765625" customWidth="1"/>
    <col min="14" max="14" width="9.61328125" bestFit="1" customWidth="1"/>
  </cols>
  <sheetData>
    <row r="1" spans="1:5" ht="14" thickBot="1" x14ac:dyDescent="0.35">
      <c r="A1" s="5"/>
      <c r="B1" s="5"/>
    </row>
    <row r="2" spans="1:5" ht="14" thickBot="1" x14ac:dyDescent="0.35">
      <c r="A2" s="5"/>
      <c r="B2" s="5"/>
    </row>
    <row r="3" spans="1:5" ht="14" thickBot="1" x14ac:dyDescent="0.35">
      <c r="A3" s="5"/>
      <c r="B3" s="5"/>
    </row>
    <row r="11" spans="1:5" ht="27" customHeight="1" x14ac:dyDescent="0.3">
      <c r="B11" s="20" t="str">
        <f>Portada!B9</f>
        <v>4º Trimestre 2025</v>
      </c>
    </row>
    <row r="13" spans="1:5" ht="42.75" customHeight="1" thickBot="1" x14ac:dyDescent="0.35">
      <c r="C13" s="8" t="s">
        <v>103</v>
      </c>
      <c r="D13" s="8" t="s">
        <v>104</v>
      </c>
      <c r="E13" s="8" t="s">
        <v>99</v>
      </c>
    </row>
    <row r="14" spans="1:5" ht="20.149999999999999" customHeight="1" thickBot="1" x14ac:dyDescent="0.35">
      <c r="B14" s="4" t="s">
        <v>22</v>
      </c>
      <c r="C14" s="5">
        <v>796</v>
      </c>
      <c r="D14" s="5">
        <v>891</v>
      </c>
      <c r="E14" s="6">
        <f>IF(C14&gt;0,(D14-C14)/C14)</f>
        <v>0.11934673366834171</v>
      </c>
    </row>
    <row r="15" spans="1:5" ht="20.149999999999999" customHeight="1" thickBot="1" x14ac:dyDescent="0.35">
      <c r="B15" s="4" t="s">
        <v>17</v>
      </c>
      <c r="C15" s="5">
        <v>732</v>
      </c>
      <c r="D15" s="5">
        <v>660</v>
      </c>
      <c r="E15" s="6">
        <f t="shared" ref="E15:E25" si="0">IF(C15&gt;0,(D15-C15)/C15)</f>
        <v>-9.8360655737704916E-2</v>
      </c>
    </row>
    <row r="16" spans="1:5" ht="20.149999999999999" customHeight="1" thickBot="1" x14ac:dyDescent="0.35">
      <c r="B16" s="4" t="s">
        <v>18</v>
      </c>
      <c r="C16" s="5">
        <v>479</v>
      </c>
      <c r="D16" s="5">
        <v>490</v>
      </c>
      <c r="E16" s="6">
        <f t="shared" si="0"/>
        <v>2.2964509394572025E-2</v>
      </c>
    </row>
    <row r="17" spans="2:5" ht="20.149999999999999" customHeight="1" thickBot="1" x14ac:dyDescent="0.35">
      <c r="B17" s="4" t="s">
        <v>19</v>
      </c>
      <c r="C17" s="5">
        <v>253</v>
      </c>
      <c r="D17" s="5">
        <v>170</v>
      </c>
      <c r="E17" s="6">
        <f t="shared" si="0"/>
        <v>-0.32806324110671936</v>
      </c>
    </row>
    <row r="18" spans="2:5" ht="20.149999999999999" customHeight="1" thickBot="1" x14ac:dyDescent="0.35">
      <c r="B18" s="4" t="s">
        <v>100</v>
      </c>
      <c r="C18" s="5">
        <v>3</v>
      </c>
      <c r="D18" s="5">
        <v>5</v>
      </c>
      <c r="E18" s="6">
        <f>IF(C18=0,"-",(D18-C18)/C18)</f>
        <v>0.66666666666666663</v>
      </c>
    </row>
    <row r="19" spans="2:5" ht="20.149999999999999" customHeight="1" thickBot="1" x14ac:dyDescent="0.35">
      <c r="B19" s="4" t="s">
        <v>101</v>
      </c>
      <c r="C19" s="5">
        <v>0</v>
      </c>
      <c r="D19" s="5">
        <v>2</v>
      </c>
      <c r="E19" s="6" t="str">
        <f>IF(C19=0,"-",(D19-C19)/C19)</f>
        <v>-</v>
      </c>
    </row>
    <row r="20" spans="2:5" ht="20.149999999999999" customHeight="1" thickBot="1" x14ac:dyDescent="0.35">
      <c r="B20" s="4" t="s">
        <v>20</v>
      </c>
      <c r="C20" s="6">
        <f>C17/C15</f>
        <v>0.34562841530054644</v>
      </c>
      <c r="D20" s="6">
        <f>D17/D15</f>
        <v>0.25757575757575757</v>
      </c>
      <c r="E20" s="6">
        <f t="shared" si="0"/>
        <v>-0.25476104922745241</v>
      </c>
    </row>
    <row r="21" spans="2:5" ht="30" customHeight="1" thickBot="1" x14ac:dyDescent="0.35">
      <c r="B21" s="4" t="s">
        <v>23</v>
      </c>
      <c r="C21" s="5">
        <v>147</v>
      </c>
      <c r="D21" s="5">
        <v>116</v>
      </c>
      <c r="E21" s="6">
        <f t="shared" si="0"/>
        <v>-0.21088435374149661</v>
      </c>
    </row>
    <row r="22" spans="2:5" ht="20.149999999999999" customHeight="1" thickBot="1" x14ac:dyDescent="0.35">
      <c r="B22" s="4" t="s">
        <v>24</v>
      </c>
      <c r="C22" s="5">
        <v>80</v>
      </c>
      <c r="D22" s="5">
        <v>74</v>
      </c>
      <c r="E22" s="6">
        <f t="shared" si="0"/>
        <v>-7.4999999999999997E-2</v>
      </c>
    </row>
    <row r="23" spans="2:5" ht="20.149999999999999" customHeight="1" thickBot="1" x14ac:dyDescent="0.35">
      <c r="B23" s="4" t="s">
        <v>25</v>
      </c>
      <c r="C23" s="5">
        <v>67</v>
      </c>
      <c r="D23" s="5">
        <v>42</v>
      </c>
      <c r="E23" s="6">
        <f t="shared" si="0"/>
        <v>-0.37313432835820898</v>
      </c>
    </row>
    <row r="24" spans="2:5" ht="20.149999999999999" customHeight="1" thickBot="1" x14ac:dyDescent="0.35">
      <c r="B24" s="4" t="s">
        <v>21</v>
      </c>
      <c r="C24" s="6">
        <f>C23/C21</f>
        <v>0.45578231292517007</v>
      </c>
      <c r="D24" s="6">
        <f t="shared" ref="D24" si="1">D23/D21</f>
        <v>0.36206896551724138</v>
      </c>
      <c r="E24" s="6">
        <f t="shared" si="0"/>
        <v>-0.20560988162635102</v>
      </c>
    </row>
    <row r="25" spans="2:5" ht="20.149999999999999" customHeight="1" thickBot="1" x14ac:dyDescent="0.35">
      <c r="B25" s="7" t="s">
        <v>26</v>
      </c>
      <c r="C25" s="6">
        <v>0.13860460008217815</v>
      </c>
      <c r="D25" s="6">
        <v>0.12438350071708973</v>
      </c>
      <c r="E25" s="6">
        <f t="shared" si="0"/>
        <v>-0.10260192920477951</v>
      </c>
    </row>
    <row r="33" spans="2:5" ht="42.75" customHeight="1" thickBot="1" x14ac:dyDescent="0.35">
      <c r="C33" s="8" t="s">
        <v>103</v>
      </c>
      <c r="D33" s="8" t="s">
        <v>104</v>
      </c>
      <c r="E33" s="8" t="s">
        <v>99</v>
      </c>
    </row>
    <row r="34" spans="2:5" ht="20.149999999999999" customHeight="1" thickBot="1" x14ac:dyDescent="0.35">
      <c r="B34" s="4" t="s">
        <v>27</v>
      </c>
      <c r="C34" s="5">
        <v>203</v>
      </c>
      <c r="D34" s="5">
        <v>196</v>
      </c>
      <c r="E34" s="6">
        <f>IF(C34&gt;0,(D34-C34)/C34,"-")</f>
        <v>-3.4482758620689655E-2</v>
      </c>
    </row>
    <row r="35" spans="2:5" ht="20.149999999999999" customHeight="1" thickBot="1" x14ac:dyDescent="0.3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49999999999999" customHeight="1" thickBot="1" x14ac:dyDescent="0.35">
      <c r="B36" s="4" t="s">
        <v>28</v>
      </c>
      <c r="C36" s="5">
        <v>161</v>
      </c>
      <c r="D36" s="5">
        <v>144</v>
      </c>
      <c r="E36" s="6">
        <f t="shared" si="2"/>
        <v>-0.10559006211180125</v>
      </c>
    </row>
    <row r="37" spans="2:5" ht="20.149999999999999" customHeight="1" thickBot="1" x14ac:dyDescent="0.35">
      <c r="B37" s="4" t="s">
        <v>30</v>
      </c>
      <c r="C37" s="5">
        <v>42</v>
      </c>
      <c r="D37" s="5">
        <v>52</v>
      </c>
      <c r="E37" s="6">
        <f t="shared" si="2"/>
        <v>0.23809523809523808</v>
      </c>
    </row>
    <row r="43" spans="2:5" ht="42.75" customHeight="1" thickBot="1" x14ac:dyDescent="0.35">
      <c r="C43" s="8" t="s">
        <v>103</v>
      </c>
      <c r="D43" s="8" t="s">
        <v>104</v>
      </c>
      <c r="E43" s="8" t="s">
        <v>99</v>
      </c>
    </row>
    <row r="44" spans="2:5" ht="20.149999999999999" customHeight="1" thickBot="1" x14ac:dyDescent="0.35">
      <c r="B44" s="4" t="s">
        <v>33</v>
      </c>
      <c r="C44" s="5">
        <v>140</v>
      </c>
      <c r="D44" s="5">
        <v>141</v>
      </c>
      <c r="E44" s="6">
        <f>IF(C44&gt;0,(D44-C44)/C44,"-")</f>
        <v>7.1428571428571426E-3</v>
      </c>
    </row>
    <row r="45" spans="2:5" ht="20.149999999999999" customHeight="1" thickBot="1" x14ac:dyDescent="0.35">
      <c r="B45" s="4" t="s">
        <v>34</v>
      </c>
      <c r="C45" s="5">
        <v>8</v>
      </c>
      <c r="D45" s="5">
        <v>8</v>
      </c>
      <c r="E45" s="6">
        <f t="shared" ref="E45:E51" si="3">IF(C45&gt;0,(D45-C45)/C45,"-")</f>
        <v>0</v>
      </c>
    </row>
    <row r="46" spans="2:5" ht="20.149999999999999" customHeight="1" thickBot="1" x14ac:dyDescent="0.35">
      <c r="B46" s="4" t="s">
        <v>31</v>
      </c>
      <c r="C46" s="5">
        <v>5</v>
      </c>
      <c r="D46" s="5">
        <v>19</v>
      </c>
      <c r="E46" s="6">
        <f t="shared" si="3"/>
        <v>2.8</v>
      </c>
    </row>
    <row r="47" spans="2:5" ht="20.149999999999999" customHeight="1" thickBot="1" x14ac:dyDescent="0.35">
      <c r="B47" s="4" t="s">
        <v>32</v>
      </c>
      <c r="C47" s="5">
        <v>319</v>
      </c>
      <c r="D47" s="5">
        <v>317</v>
      </c>
      <c r="E47" s="6">
        <f t="shared" si="3"/>
        <v>-6.269592476489028E-3</v>
      </c>
    </row>
    <row r="48" spans="2:5" ht="20.149999999999999" customHeight="1" thickBot="1" x14ac:dyDescent="0.35">
      <c r="B48" s="4" t="s">
        <v>35</v>
      </c>
      <c r="C48" s="5">
        <v>239</v>
      </c>
      <c r="D48" s="5">
        <v>211</v>
      </c>
      <c r="E48" s="6">
        <f t="shared" si="3"/>
        <v>-0.11715481171548117</v>
      </c>
    </row>
    <row r="49" spans="2:5" ht="20.149999999999999" customHeight="1" thickBot="1" x14ac:dyDescent="0.35">
      <c r="B49" s="4" t="s">
        <v>67</v>
      </c>
      <c r="C49" s="5">
        <v>88</v>
      </c>
      <c r="D49" s="5">
        <v>142</v>
      </c>
      <c r="E49" s="6">
        <f t="shared" si="3"/>
        <v>0.61363636363636365</v>
      </c>
    </row>
    <row r="50" spans="2:5" ht="20.149999999999999" customHeight="1" collapsed="1" thickBot="1" x14ac:dyDescent="0.35">
      <c r="B50" s="4" t="s">
        <v>36</v>
      </c>
      <c r="C50" s="6">
        <f>C44/(C44+C45)</f>
        <v>0.94594594594594594</v>
      </c>
      <c r="D50" s="6">
        <f>D44/(D44+D45)</f>
        <v>0.94630872483221473</v>
      </c>
      <c r="E50" s="6">
        <f t="shared" si="3"/>
        <v>3.8350910834129083E-4</v>
      </c>
    </row>
    <row r="51" spans="2:5" ht="20.149999999999999" customHeight="1" thickBot="1" x14ac:dyDescent="0.35">
      <c r="B51" s="4" t="s">
        <v>37</v>
      </c>
      <c r="C51" s="6">
        <f>C47/(C46+C47)</f>
        <v>0.98456790123456794</v>
      </c>
      <c r="D51" s="6">
        <f t="shared" ref="D51" si="4">D47/(D46+D47)</f>
        <v>0.94345238095238093</v>
      </c>
      <c r="E51" s="6">
        <f t="shared" si="3"/>
        <v>-4.1759964173757338E-2</v>
      </c>
    </row>
    <row r="57" spans="2:5" ht="42.75" customHeight="1" thickBot="1" x14ac:dyDescent="0.35">
      <c r="C57" s="8" t="s">
        <v>103</v>
      </c>
      <c r="D57" s="8" t="s">
        <v>104</v>
      </c>
      <c r="E57" s="8" t="s">
        <v>99</v>
      </c>
    </row>
    <row r="58" spans="2:5" ht="20.149999999999999" customHeight="1" thickBot="1" x14ac:dyDescent="0.35">
      <c r="B58" s="4" t="s">
        <v>38</v>
      </c>
      <c r="C58" s="5">
        <v>148</v>
      </c>
      <c r="D58" s="5">
        <v>149</v>
      </c>
      <c r="E58" s="6">
        <f>IF(C58&gt;0,(D58-C58)/C58,"-")</f>
        <v>6.7567567567567571E-3</v>
      </c>
    </row>
    <row r="59" spans="2:5" ht="20.149999999999999" customHeight="1" thickBot="1" x14ac:dyDescent="0.35">
      <c r="B59" s="4" t="s">
        <v>41</v>
      </c>
      <c r="C59" s="5">
        <v>99</v>
      </c>
      <c r="D59" s="5">
        <v>108</v>
      </c>
      <c r="E59" s="6">
        <f t="shared" ref="E59:E63" si="5">IF(C59&gt;0,(D59-C59)/C59,"-")</f>
        <v>9.0909090909090912E-2</v>
      </c>
    </row>
    <row r="60" spans="2:5" ht="20.149999999999999" customHeight="1" thickBot="1" x14ac:dyDescent="0.35">
      <c r="B60" s="4" t="s">
        <v>42</v>
      </c>
      <c r="C60" s="5">
        <v>41</v>
      </c>
      <c r="D60" s="5">
        <v>33</v>
      </c>
      <c r="E60" s="6">
        <f t="shared" si="5"/>
        <v>-0.1951219512195122</v>
      </c>
    </row>
    <row r="61" spans="2:5" ht="20.149999999999999" customHeight="1" collapsed="1" thickBot="1" x14ac:dyDescent="0.35">
      <c r="B61" s="4" t="s">
        <v>98</v>
      </c>
      <c r="C61" s="6">
        <f>(C59+C60)/C58</f>
        <v>0.94594594594594594</v>
      </c>
      <c r="D61" s="6">
        <f>(D59+D60)/D58</f>
        <v>0.94630872483221473</v>
      </c>
      <c r="E61" s="6">
        <f t="shared" si="5"/>
        <v>3.8350910834129083E-4</v>
      </c>
    </row>
    <row r="62" spans="2:5" ht="20.149999999999999" customHeight="1" thickBot="1" x14ac:dyDescent="0.35">
      <c r="B62" s="4" t="s">
        <v>39</v>
      </c>
      <c r="C62" s="6">
        <v>0.92523364485981308</v>
      </c>
      <c r="D62" s="6">
        <v>0.93103448275862066</v>
      </c>
      <c r="E62" s="6">
        <f t="shared" si="5"/>
        <v>6.269592476489008E-3</v>
      </c>
    </row>
    <row r="63" spans="2:5" ht="20.149999999999999" customHeight="1" thickBot="1" x14ac:dyDescent="0.35">
      <c r="B63" s="4" t="s">
        <v>40</v>
      </c>
      <c r="C63" s="6">
        <v>1</v>
      </c>
      <c r="D63" s="6">
        <v>1</v>
      </c>
      <c r="E63" s="6">
        <f t="shared" si="5"/>
        <v>0</v>
      </c>
    </row>
    <row r="64" spans="2:5" ht="14" thickBot="1" x14ac:dyDescent="0.35">
      <c r="E64" s="6"/>
    </row>
    <row r="69" spans="2:5" ht="42.75" customHeight="1" thickBot="1" x14ac:dyDescent="0.35">
      <c r="C69" s="8" t="s">
        <v>103</v>
      </c>
      <c r="D69" s="8" t="s">
        <v>104</v>
      </c>
      <c r="E69" s="8" t="s">
        <v>99</v>
      </c>
    </row>
    <row r="70" spans="2:5" ht="20.149999999999999" customHeight="1" thickBot="1" x14ac:dyDescent="0.35">
      <c r="B70" s="4" t="s">
        <v>44</v>
      </c>
      <c r="C70" s="5">
        <v>1034</v>
      </c>
      <c r="D70" s="5">
        <v>1118</v>
      </c>
      <c r="E70" s="6">
        <f>IF(C70&gt;0,(D70-C70)/C70,"-")</f>
        <v>8.1237911025145063E-2</v>
      </c>
    </row>
    <row r="71" spans="2:5" ht="20.149999999999999" customHeight="1" thickBot="1" x14ac:dyDescent="0.35">
      <c r="B71" s="4" t="s">
        <v>45</v>
      </c>
      <c r="C71" s="5">
        <v>330</v>
      </c>
      <c r="D71" s="5">
        <v>300</v>
      </c>
      <c r="E71" s="6">
        <f t="shared" ref="E71:E77" si="6">IF(C71&gt;0,(D71-C71)/C71,"-")</f>
        <v>-9.0909090909090912E-2</v>
      </c>
    </row>
    <row r="72" spans="2:5" ht="20.149999999999999" customHeight="1" thickBot="1" x14ac:dyDescent="0.35">
      <c r="B72" s="4" t="s">
        <v>43</v>
      </c>
      <c r="C72" s="5">
        <v>8</v>
      </c>
      <c r="D72" s="5">
        <v>5</v>
      </c>
      <c r="E72" s="6">
        <f t="shared" si="6"/>
        <v>-0.375</v>
      </c>
    </row>
    <row r="73" spans="2:5" ht="20.149999999999999" customHeight="1" thickBot="1" x14ac:dyDescent="0.35">
      <c r="B73" s="4" t="s">
        <v>46</v>
      </c>
      <c r="C73" s="5">
        <v>438</v>
      </c>
      <c r="D73" s="5">
        <v>540</v>
      </c>
      <c r="E73" s="6">
        <f t="shared" si="6"/>
        <v>0.23287671232876711</v>
      </c>
    </row>
    <row r="74" spans="2:5" ht="20.149999999999999" customHeight="1" thickBot="1" x14ac:dyDescent="0.35">
      <c r="B74" s="4" t="s">
        <v>47</v>
      </c>
      <c r="C74" s="5">
        <v>225</v>
      </c>
      <c r="D74" s="5">
        <v>250</v>
      </c>
      <c r="E74" s="6">
        <f t="shared" si="6"/>
        <v>0.1111111111111111</v>
      </c>
    </row>
    <row r="75" spans="2:5" ht="20.149999999999999" customHeight="1" thickBot="1" x14ac:dyDescent="0.35">
      <c r="B75" s="4" t="s">
        <v>48</v>
      </c>
      <c r="C75" s="5">
        <v>32</v>
      </c>
      <c r="D75" s="5">
        <v>23</v>
      </c>
      <c r="E75" s="6">
        <f t="shared" si="6"/>
        <v>-0.28125</v>
      </c>
    </row>
    <row r="76" spans="2:5" ht="20.149999999999999" customHeight="1" thickBot="1" x14ac:dyDescent="0.3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49999999999999" customHeight="1" thickBot="1" x14ac:dyDescent="0.35">
      <c r="B77" s="4" t="s">
        <v>50</v>
      </c>
      <c r="C77" s="5">
        <v>1</v>
      </c>
      <c r="D77" s="5">
        <v>0</v>
      </c>
      <c r="E77" s="6">
        <f t="shared" si="6"/>
        <v>-1</v>
      </c>
    </row>
    <row r="89" spans="2:5" ht="42.75" customHeight="1" thickBot="1" x14ac:dyDescent="0.35">
      <c r="C89" s="8" t="s">
        <v>103</v>
      </c>
      <c r="D89" s="8" t="s">
        <v>104</v>
      </c>
      <c r="E89" s="8" t="s">
        <v>99</v>
      </c>
    </row>
    <row r="90" spans="2:5" ht="27.5" thickBot="1" x14ac:dyDescent="0.35">
      <c r="B90" s="4" t="s">
        <v>51</v>
      </c>
      <c r="C90" s="5">
        <v>108</v>
      </c>
      <c r="D90" s="5">
        <v>153</v>
      </c>
      <c r="E90" s="6">
        <f>IF(C90&gt;0,(D90-C90)/C90,"-")</f>
        <v>0.41666666666666669</v>
      </c>
    </row>
    <row r="91" spans="2:5" ht="27.5" thickBot="1" x14ac:dyDescent="0.35">
      <c r="B91" s="4" t="s">
        <v>52</v>
      </c>
      <c r="C91" s="5">
        <v>57</v>
      </c>
      <c r="D91" s="5">
        <v>89</v>
      </c>
      <c r="E91" s="6">
        <f t="shared" ref="E91:E93" si="7">IF(C91&gt;0,(D91-C91)/C91,"-")</f>
        <v>0.56140350877192979</v>
      </c>
    </row>
    <row r="92" spans="2:5" ht="29.25" customHeight="1" thickBot="1" x14ac:dyDescent="0.35">
      <c r="B92" s="4" t="s">
        <v>53</v>
      </c>
      <c r="C92" s="5">
        <v>42</v>
      </c>
      <c r="D92" s="5">
        <v>51</v>
      </c>
      <c r="E92" s="6">
        <f t="shared" si="7"/>
        <v>0.21428571428571427</v>
      </c>
    </row>
    <row r="93" spans="2:5" ht="29.25" customHeight="1" thickBot="1" x14ac:dyDescent="0.35">
      <c r="B93" s="4" t="s">
        <v>54</v>
      </c>
      <c r="C93" s="6">
        <f>(C90+C91)/(C90+C91+C92)</f>
        <v>0.79710144927536231</v>
      </c>
      <c r="D93" s="6">
        <f>(D90+D91)/(D90+D91+D92)</f>
        <v>0.82593856655290099</v>
      </c>
      <c r="E93" s="6">
        <f t="shared" si="7"/>
        <v>3.617747440273035E-2</v>
      </c>
    </row>
    <row r="99" spans="2:5" ht="42.75" customHeight="1" thickBot="1" x14ac:dyDescent="0.35">
      <c r="C99" s="8" t="s">
        <v>103</v>
      </c>
      <c r="D99" s="8" t="s">
        <v>104</v>
      </c>
      <c r="E99" s="8" t="s">
        <v>99</v>
      </c>
    </row>
    <row r="100" spans="2:5" ht="20.149999999999999" customHeight="1" thickBot="1" x14ac:dyDescent="0.35">
      <c r="B100" s="4" t="s">
        <v>38</v>
      </c>
      <c r="C100" s="5">
        <v>209</v>
      </c>
      <c r="D100" s="5">
        <v>293</v>
      </c>
      <c r="E100" s="6">
        <f>IF(C100&gt;0,(D100-C100)/C100,"-")</f>
        <v>0.40191387559808611</v>
      </c>
    </row>
    <row r="101" spans="2:5" ht="20.149999999999999" customHeight="1" thickBot="1" x14ac:dyDescent="0.35">
      <c r="B101" s="4" t="s">
        <v>41</v>
      </c>
      <c r="C101" s="5">
        <v>147</v>
      </c>
      <c r="D101" s="5">
        <v>218</v>
      </c>
      <c r="E101" s="6">
        <f t="shared" ref="E101:E105" si="8">IF(C101&gt;0,(D101-C101)/C101,"-")</f>
        <v>0.48299319727891155</v>
      </c>
    </row>
    <row r="102" spans="2:5" ht="20.149999999999999" customHeight="1" thickBot="1" x14ac:dyDescent="0.35">
      <c r="B102" s="4" t="s">
        <v>42</v>
      </c>
      <c r="C102" s="5">
        <v>20</v>
      </c>
      <c r="D102" s="5">
        <v>24</v>
      </c>
      <c r="E102" s="6">
        <f t="shared" si="8"/>
        <v>0.2</v>
      </c>
    </row>
    <row r="103" spans="2:5" ht="20.149999999999999" customHeight="1" thickBot="1" x14ac:dyDescent="0.35">
      <c r="B103" s="4" t="s">
        <v>98</v>
      </c>
      <c r="C103" s="6">
        <f>(C101+C102)/C100</f>
        <v>0.79904306220095689</v>
      </c>
      <c r="D103" s="6">
        <f>(D101+D102)/D100</f>
        <v>0.82593856655290099</v>
      </c>
      <c r="E103" s="6">
        <f t="shared" si="8"/>
        <v>3.3659643170995908E-2</v>
      </c>
    </row>
    <row r="104" spans="2:5" ht="20.149999999999999" customHeight="1" thickBot="1" x14ac:dyDescent="0.35">
      <c r="B104" s="4" t="s">
        <v>39</v>
      </c>
      <c r="C104" s="6">
        <v>0.82122905027932958</v>
      </c>
      <c r="D104" s="6">
        <v>0.8515625</v>
      </c>
      <c r="E104" s="6">
        <f t="shared" si="8"/>
        <v>3.6936649659863985E-2</v>
      </c>
    </row>
    <row r="105" spans="2:5" ht="20.149999999999999" customHeight="1" thickBot="1" x14ac:dyDescent="0.35">
      <c r="B105" s="4" t="s">
        <v>40</v>
      </c>
      <c r="C105" s="6">
        <v>0.66666666666666663</v>
      </c>
      <c r="D105" s="6">
        <v>0.64864864864864868</v>
      </c>
      <c r="E105" s="6">
        <f t="shared" si="8"/>
        <v>-2.7027027027026918E-2</v>
      </c>
    </row>
    <row r="111" spans="2:5" ht="42.75" customHeight="1" thickBot="1" x14ac:dyDescent="0.35">
      <c r="C111" s="8" t="s">
        <v>103</v>
      </c>
      <c r="D111" s="8" t="s">
        <v>104</v>
      </c>
      <c r="E111" s="8" t="s">
        <v>99</v>
      </c>
    </row>
    <row r="112" spans="2:5" ht="14" thickBot="1" x14ac:dyDescent="0.35">
      <c r="B112" s="4" t="s">
        <v>55</v>
      </c>
      <c r="C112" s="5">
        <v>236</v>
      </c>
      <c r="D112" s="5">
        <v>232</v>
      </c>
      <c r="E112" s="6">
        <f>IF(C112&gt;0,(D112-C112)/C112,"-")</f>
        <v>-1.6949152542372881E-2</v>
      </c>
    </row>
    <row r="113" spans="2:14" ht="14" thickBot="1" x14ac:dyDescent="0.35">
      <c r="B113" s="4" t="s">
        <v>56</v>
      </c>
      <c r="C113" s="5">
        <v>138</v>
      </c>
      <c r="D113" s="5">
        <v>142</v>
      </c>
      <c r="E113" s="6">
        <f t="shared" ref="E113:E114" si="9">IF(C113&gt;0,(D113-C113)/C113,"-")</f>
        <v>2.8985507246376812E-2</v>
      </c>
    </row>
    <row r="114" spans="2:14" ht="14" thickBot="1" x14ac:dyDescent="0.35">
      <c r="B114" s="4" t="s">
        <v>57</v>
      </c>
      <c r="C114" s="5">
        <v>98</v>
      </c>
      <c r="D114" s="5">
        <v>90</v>
      </c>
      <c r="E114" s="6">
        <f t="shared" si="9"/>
        <v>-8.1632653061224483E-2</v>
      </c>
    </row>
    <row r="126" spans="2:14" ht="26.25" customHeight="1" thickBot="1" x14ac:dyDescent="0.3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3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4" thickBot="1" x14ac:dyDescent="0.35">
      <c r="B128" s="4" t="s">
        <v>63</v>
      </c>
      <c r="C128" s="10">
        <v>1</v>
      </c>
      <c r="D128" s="10">
        <v>0</v>
      </c>
      <c r="E128" s="10">
        <v>0</v>
      </c>
      <c r="F128" s="10">
        <v>1</v>
      </c>
      <c r="G128" s="10">
        <v>1</v>
      </c>
      <c r="H128" s="10">
        <v>0</v>
      </c>
      <c r="I128" s="10">
        <v>0</v>
      </c>
      <c r="J128" s="10">
        <v>1</v>
      </c>
      <c r="K128" s="6">
        <f>IF(C128=0,"-",(G128-C128)/C128)</f>
        <v>0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0</v>
      </c>
    </row>
    <row r="129" spans="2:14" ht="14" thickBot="1" x14ac:dyDescent="0.3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4" thickBot="1" x14ac:dyDescent="0.3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4" thickBot="1" x14ac:dyDescent="0.3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4" thickBot="1" x14ac:dyDescent="0.3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4" thickBot="1" x14ac:dyDescent="0.35">
      <c r="B133" s="4" t="s">
        <v>68</v>
      </c>
      <c r="C133" s="10">
        <v>1</v>
      </c>
      <c r="D133" s="10">
        <v>0</v>
      </c>
      <c r="E133" s="10">
        <v>0</v>
      </c>
      <c r="F133" s="10">
        <v>1</v>
      </c>
      <c r="G133" s="10">
        <v>1</v>
      </c>
      <c r="H133" s="10">
        <v>0</v>
      </c>
      <c r="I133" s="10">
        <v>0</v>
      </c>
      <c r="J133" s="10">
        <v>1</v>
      </c>
      <c r="K133" s="6">
        <f t="shared" si="11"/>
        <v>0</v>
      </c>
      <c r="L133" s="6" t="str">
        <f t="shared" si="10"/>
        <v>-</v>
      </c>
      <c r="M133" s="6" t="str">
        <f t="shared" si="10"/>
        <v>-</v>
      </c>
      <c r="N133" s="6">
        <f t="shared" si="10"/>
        <v>0</v>
      </c>
    </row>
    <row r="134" spans="2:14" ht="14" thickBot="1" x14ac:dyDescent="0.3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>
        <f>IF(OR(C134="-",G134="-"),"-",(G134-C134)/C134)</f>
        <v>0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</v>
      </c>
    </row>
    <row r="135" spans="2:14" ht="14" thickBot="1" x14ac:dyDescent="0.3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3">
      <c r="C136" s="13"/>
    </row>
    <row r="137" spans="2:14" x14ac:dyDescent="0.3">
      <c r="C137" s="13"/>
      <c r="M137" s="14"/>
    </row>
    <row r="138" spans="2:14" x14ac:dyDescent="0.3">
      <c r="C138" s="13"/>
    </row>
    <row r="141" spans="2:14" ht="29.25" customHeight="1" thickBot="1" x14ac:dyDescent="0.3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3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4" thickBot="1" x14ac:dyDescent="0.3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18</v>
      </c>
      <c r="H143" s="10">
        <v>0</v>
      </c>
      <c r="I143" s="10">
        <v>2</v>
      </c>
      <c r="J143" s="10">
        <v>20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4" thickBot="1" x14ac:dyDescent="0.35">
      <c r="B144" s="4" t="s">
        <v>72</v>
      </c>
      <c r="C144" s="10">
        <v>5</v>
      </c>
      <c r="D144" s="10">
        <v>0</v>
      </c>
      <c r="E144" s="10">
        <v>2</v>
      </c>
      <c r="F144" s="10">
        <v>7</v>
      </c>
      <c r="G144" s="10">
        <v>1</v>
      </c>
      <c r="H144" s="10">
        <v>0</v>
      </c>
      <c r="I144" s="10">
        <v>0</v>
      </c>
      <c r="J144" s="10">
        <v>1</v>
      </c>
      <c r="K144" s="6">
        <f t="shared" ref="K144:K147" si="16">IF(C144=0,"-",(G144-C144)/C144)</f>
        <v>-0.8</v>
      </c>
      <c r="L144" s="6" t="str">
        <f t="shared" si="15"/>
        <v>-</v>
      </c>
      <c r="M144" s="6">
        <f t="shared" si="15"/>
        <v>-1</v>
      </c>
      <c r="N144" s="6">
        <f t="shared" si="15"/>
        <v>-0.8571428571428571</v>
      </c>
    </row>
    <row r="145" spans="2:14" ht="14" thickBot="1" x14ac:dyDescent="0.35">
      <c r="B145" s="4" t="s">
        <v>73</v>
      </c>
      <c r="C145" s="10">
        <v>25</v>
      </c>
      <c r="D145" s="10">
        <v>0</v>
      </c>
      <c r="E145" s="10">
        <v>5</v>
      </c>
      <c r="F145" s="10">
        <v>30</v>
      </c>
      <c r="G145" s="10">
        <v>31</v>
      </c>
      <c r="H145" s="10">
        <v>0</v>
      </c>
      <c r="I145" s="10">
        <v>1</v>
      </c>
      <c r="J145" s="10">
        <v>32</v>
      </c>
      <c r="K145" s="6">
        <f t="shared" si="16"/>
        <v>0.24</v>
      </c>
      <c r="L145" s="6" t="str">
        <f t="shared" si="15"/>
        <v>-</v>
      </c>
      <c r="M145" s="6">
        <f t="shared" si="15"/>
        <v>-0.8</v>
      </c>
      <c r="N145" s="6">
        <f t="shared" si="15"/>
        <v>6.6666666666666666E-2</v>
      </c>
    </row>
    <row r="146" spans="2:14" ht="14" thickBot="1" x14ac:dyDescent="0.35">
      <c r="B146" s="4" t="s">
        <v>74</v>
      </c>
      <c r="C146" s="10">
        <v>12</v>
      </c>
      <c r="D146" s="10">
        <v>0</v>
      </c>
      <c r="E146" s="10">
        <v>2</v>
      </c>
      <c r="F146" s="10">
        <v>14</v>
      </c>
      <c r="G146" s="10">
        <v>4</v>
      </c>
      <c r="H146" s="10">
        <v>0</v>
      </c>
      <c r="I146" s="10">
        <v>0</v>
      </c>
      <c r="J146" s="10">
        <v>4</v>
      </c>
      <c r="K146" s="6">
        <f t="shared" si="16"/>
        <v>-0.66666666666666663</v>
      </c>
      <c r="L146" s="6" t="str">
        <f t="shared" si="15"/>
        <v>-</v>
      </c>
      <c r="M146" s="6">
        <f t="shared" si="15"/>
        <v>-1</v>
      </c>
      <c r="N146" s="6">
        <f t="shared" si="15"/>
        <v>-0.7142857142857143</v>
      </c>
    </row>
    <row r="147" spans="2:14" ht="14" thickBot="1" x14ac:dyDescent="0.3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4" thickBot="1" x14ac:dyDescent="0.35">
      <c r="B148" s="7" t="s">
        <v>68</v>
      </c>
      <c r="C148" s="10">
        <v>42</v>
      </c>
      <c r="D148" s="10">
        <v>0</v>
      </c>
      <c r="E148" s="10">
        <v>9</v>
      </c>
      <c r="F148" s="10">
        <v>51</v>
      </c>
      <c r="G148" s="10">
        <v>54</v>
      </c>
      <c r="H148" s="10">
        <v>0</v>
      </c>
      <c r="I148" s="10">
        <v>3</v>
      </c>
      <c r="J148" s="10">
        <v>57</v>
      </c>
      <c r="K148" s="6">
        <f t="shared" ref="K148" si="17">IF(C148=0,"-",(G148-C148)/C148)</f>
        <v>0.2857142857142857</v>
      </c>
      <c r="L148" s="6" t="str">
        <f t="shared" ref="L148" si="18">IF(D148=0,"-",(H148-D148)/D148)</f>
        <v>-</v>
      </c>
      <c r="M148" s="6">
        <f t="shared" ref="M148" si="19">IF(E148=0,"-",(I148-E148)/E148)</f>
        <v>-0.66666666666666663</v>
      </c>
      <c r="N148" s="6">
        <f t="shared" ref="N148" si="20">IF(F148=0,"-",(J148-F148)/F148)</f>
        <v>0.11764705882352941</v>
      </c>
    </row>
    <row r="149" spans="2:14" ht="27.5" thickBot="1" x14ac:dyDescent="0.3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>
        <f t="shared" si="21"/>
        <v>0.36734693877551022</v>
      </c>
      <c r="H149" s="6" t="str">
        <f t="shared" si="21"/>
        <v>-</v>
      </c>
      <c r="I149" s="6">
        <f t="shared" si="21"/>
        <v>0.66666666666666663</v>
      </c>
      <c r="J149" s="6">
        <f t="shared" si="21"/>
        <v>0.38461538461538464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7.5" thickBot="1" x14ac:dyDescent="0.35">
      <c r="B150" s="7" t="s">
        <v>77</v>
      </c>
      <c r="C150" s="6">
        <f t="shared" si="21"/>
        <v>0.29411764705882354</v>
      </c>
      <c r="D150" s="6" t="str">
        <f t="shared" si="21"/>
        <v>-</v>
      </c>
      <c r="E150" s="6">
        <f t="shared" si="21"/>
        <v>0.5</v>
      </c>
      <c r="F150" s="6">
        <f t="shared" si="21"/>
        <v>0.33333333333333331</v>
      </c>
      <c r="G150" s="6">
        <f t="shared" si="21"/>
        <v>0.2</v>
      </c>
      <c r="H150" s="6" t="str">
        <f t="shared" si="21"/>
        <v>-</v>
      </c>
      <c r="I150" s="6" t="str">
        <f t="shared" si="21"/>
        <v>-</v>
      </c>
      <c r="J150" s="6">
        <f t="shared" si="21"/>
        <v>0.2</v>
      </c>
      <c r="K150" s="6">
        <f>IF(OR(C150="-",G150="-"),"-",(G150-C150)/C150)</f>
        <v>-0.32</v>
      </c>
      <c r="L150" s="6" t="str">
        <f t="shared" si="22"/>
        <v>-</v>
      </c>
      <c r="M150" s="6" t="str">
        <f t="shared" si="22"/>
        <v>-</v>
      </c>
      <c r="N150" s="6">
        <f t="shared" si="22"/>
        <v>-0.39999999999999991</v>
      </c>
    </row>
    <row r="151" spans="2:14" x14ac:dyDescent="0.3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x14ac:dyDescent="0.3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x14ac:dyDescent="0.3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35">
      <c r="B156" s="7"/>
      <c r="C156" s="8" t="s">
        <v>103</v>
      </c>
      <c r="D156" s="8" t="s">
        <v>104</v>
      </c>
      <c r="E156" s="8" t="s">
        <v>99</v>
      </c>
    </row>
    <row r="157" spans="2:14" ht="14" thickBot="1" x14ac:dyDescent="0.35">
      <c r="B157" s="4" t="s">
        <v>94</v>
      </c>
      <c r="C157" s="19">
        <v>37</v>
      </c>
      <c r="D157" s="19">
        <v>44</v>
      </c>
      <c r="E157" s="18">
        <f>IF(C157=0,"-",(D157-C157)/C157)</f>
        <v>0.1891891891891892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4" thickBot="1" x14ac:dyDescent="0.35">
      <c r="B158" s="4" t="s">
        <v>95</v>
      </c>
      <c r="C158" s="19">
        <v>2</v>
      </c>
      <c r="D158" s="19">
        <v>9</v>
      </c>
      <c r="E158" s="18">
        <f t="shared" ref="E158:E159" si="23">IF(C158=0,"-",(D158-C158)/C158)</f>
        <v>3.5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4" thickBot="1" x14ac:dyDescent="0.35">
      <c r="B159" s="4" t="s">
        <v>96</v>
      </c>
      <c r="C159" s="19">
        <v>0</v>
      </c>
      <c r="D159" s="19">
        <v>1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4" thickBot="1" x14ac:dyDescent="0.35">
      <c r="B160" s="4" t="s">
        <v>97</v>
      </c>
      <c r="C160" s="18">
        <f>IF(C157=0,"-",C157/(C157+C158+C159))</f>
        <v>0.94871794871794868</v>
      </c>
      <c r="D160" s="18">
        <f>IF(D157=0,"-",D157/(D157+D158+D159))</f>
        <v>0.81481481481481477</v>
      </c>
      <c r="E160" s="18">
        <f>IF(OR(C160="-",D160="-"),"-",(D160-C160)/C160)</f>
        <v>-0.14114114114114115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x14ac:dyDescent="0.3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x14ac:dyDescent="0.3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x14ac:dyDescent="0.3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35">
      <c r="C165" s="8" t="s">
        <v>103</v>
      </c>
      <c r="D165" s="8" t="s">
        <v>104</v>
      </c>
      <c r="E165" s="8" t="s">
        <v>99</v>
      </c>
    </row>
    <row r="166" spans="2:14" ht="20.149999999999999" customHeight="1" thickBot="1" x14ac:dyDescent="0.35">
      <c r="B166" s="4" t="s">
        <v>38</v>
      </c>
      <c r="C166" s="5">
        <v>1</v>
      </c>
      <c r="D166" s="5">
        <v>1</v>
      </c>
      <c r="E166" s="6">
        <f t="shared" ref="E166:E168" si="24">IF(C166=0,"-",(D166-C166)/C166)</f>
        <v>0</v>
      </c>
    </row>
    <row r="167" spans="2:14" ht="20.149999999999999" customHeight="1" thickBot="1" x14ac:dyDescent="0.35">
      <c r="B167" s="4" t="s">
        <v>41</v>
      </c>
      <c r="C167" s="5">
        <v>1</v>
      </c>
      <c r="D167" s="5">
        <v>1</v>
      </c>
      <c r="E167" s="6">
        <f t="shared" si="24"/>
        <v>0</v>
      </c>
    </row>
    <row r="168" spans="2:14" ht="20.149999999999999" customHeight="1" thickBot="1" x14ac:dyDescent="0.3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49999999999999" customHeight="1" thickBot="1" x14ac:dyDescent="0.3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49999999999999" customHeight="1" thickBot="1" x14ac:dyDescent="0.3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49999999999999" customHeight="1" thickBot="1" x14ac:dyDescent="0.35">
      <c r="B171" s="4" t="s">
        <v>40</v>
      </c>
      <c r="C171" s="6" t="s">
        <v>105</v>
      </c>
      <c r="D171" s="6" t="s">
        <v>105</v>
      </c>
      <c r="E171" s="6" t="str">
        <f t="shared" si="25"/>
        <v>-</v>
      </c>
    </row>
    <row r="172" spans="2:14" ht="20.149999999999999" customHeight="1" x14ac:dyDescent="0.3">
      <c r="B172" s="7"/>
      <c r="C172" s="18"/>
      <c r="D172" s="18"/>
      <c r="E172" s="18"/>
    </row>
    <row r="177" spans="2:10" ht="42.75" customHeight="1" thickBot="1" x14ac:dyDescent="0.35">
      <c r="C177" s="8" t="s">
        <v>103</v>
      </c>
      <c r="D177" s="8" t="s">
        <v>104</v>
      </c>
      <c r="E177" s="8" t="s">
        <v>99</v>
      </c>
    </row>
    <row r="178" spans="2:10" ht="14" thickBot="1" x14ac:dyDescent="0.35">
      <c r="B178" s="15" t="s">
        <v>81</v>
      </c>
      <c r="C178" s="5">
        <v>3</v>
      </c>
      <c r="D178" s="5">
        <v>2</v>
      </c>
      <c r="E178" s="6">
        <f>IF(C178=0,"-",(D178-C178)/C178)</f>
        <v>-0.33333333333333331</v>
      </c>
      <c r="H178" s="13"/>
    </row>
    <row r="179" spans="2:10" ht="14" thickBot="1" x14ac:dyDescent="0.35">
      <c r="B179" s="4" t="s">
        <v>43</v>
      </c>
      <c r="C179" s="5">
        <v>3</v>
      </c>
      <c r="D179" s="5">
        <v>2</v>
      </c>
      <c r="E179" s="6">
        <f t="shared" ref="E179:E185" si="26">IF(C179=0,"-",(D179-C179)/C179)</f>
        <v>-0.33333333333333331</v>
      </c>
      <c r="H179" s="13"/>
    </row>
    <row r="180" spans="2:10" ht="14" thickBot="1" x14ac:dyDescent="0.3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10" ht="14" thickBot="1" x14ac:dyDescent="0.3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10" ht="14" thickBot="1" x14ac:dyDescent="0.35">
      <c r="B182" s="15" t="s">
        <v>79</v>
      </c>
      <c r="C182" s="5">
        <v>30</v>
      </c>
      <c r="D182" s="5">
        <v>70</v>
      </c>
      <c r="E182" s="6">
        <f t="shared" si="26"/>
        <v>1.3333333333333333</v>
      </c>
      <c r="H182" s="13"/>
    </row>
    <row r="183" spans="2:10" ht="14" thickBot="1" x14ac:dyDescent="0.35">
      <c r="B183" s="4" t="s">
        <v>47</v>
      </c>
      <c r="C183" s="5">
        <v>22</v>
      </c>
      <c r="D183" s="5">
        <v>61</v>
      </c>
      <c r="E183" s="6">
        <f t="shared" si="26"/>
        <v>1.7727272727272727</v>
      </c>
      <c r="H183" s="13"/>
    </row>
    <row r="184" spans="2:10" ht="14" thickBot="1" x14ac:dyDescent="0.3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10" ht="14" thickBot="1" x14ac:dyDescent="0.35">
      <c r="B185" s="4" t="s">
        <v>80</v>
      </c>
      <c r="C185" s="5">
        <v>8</v>
      </c>
      <c r="D185" s="5">
        <v>9</v>
      </c>
      <c r="E185" s="6">
        <f t="shared" si="26"/>
        <v>0.125</v>
      </c>
      <c r="H185" s="13"/>
    </row>
    <row r="186" spans="2:10" x14ac:dyDescent="0.3">
      <c r="B186" s="22"/>
      <c r="C186" s="22"/>
      <c r="D186" s="22"/>
      <c r="E186" s="22"/>
      <c r="F186" s="22"/>
      <c r="G186" s="22"/>
      <c r="H186" s="22"/>
      <c r="I186" s="22"/>
      <c r="J186" s="22"/>
    </row>
    <row r="187" spans="2:10" x14ac:dyDescent="0.3">
      <c r="B187" s="22"/>
      <c r="C187" s="22"/>
      <c r="D187" s="22"/>
      <c r="E187" s="22"/>
      <c r="F187" s="22"/>
      <c r="G187" s="22"/>
      <c r="H187" s="22"/>
      <c r="I187" s="22"/>
      <c r="J187" s="22"/>
    </row>
    <row r="196" spans="2:5" ht="42.75" customHeight="1" thickBot="1" x14ac:dyDescent="0.35">
      <c r="C196" s="8" t="s">
        <v>103</v>
      </c>
      <c r="D196" s="8" t="s">
        <v>104</v>
      </c>
      <c r="E196" s="8" t="s">
        <v>99</v>
      </c>
    </row>
    <row r="197" spans="2:5" ht="14" thickBot="1" x14ac:dyDescent="0.35">
      <c r="B197" s="4" t="s">
        <v>82</v>
      </c>
      <c r="C197" s="5">
        <v>3</v>
      </c>
      <c r="D197" s="5">
        <v>2</v>
      </c>
      <c r="E197" s="6">
        <f t="shared" ref="E197:E200" si="27">IF(C197=0,"-",(D197-C197)/C197)</f>
        <v>-0.33333333333333331</v>
      </c>
    </row>
    <row r="198" spans="2:5" ht="14" thickBot="1" x14ac:dyDescent="0.3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4" thickBot="1" x14ac:dyDescent="0.35">
      <c r="B199" s="4" t="s">
        <v>84</v>
      </c>
      <c r="C199" s="5">
        <v>3</v>
      </c>
      <c r="D199" s="5">
        <v>2</v>
      </c>
      <c r="E199" s="6">
        <f t="shared" si="27"/>
        <v>-0.33333333333333331</v>
      </c>
    </row>
    <row r="200" spans="2:5" ht="14" thickBot="1" x14ac:dyDescent="0.35">
      <c r="B200" s="4" t="s">
        <v>85</v>
      </c>
      <c r="C200" s="5">
        <v>2</v>
      </c>
      <c r="D200" s="5">
        <v>1</v>
      </c>
      <c r="E200" s="6">
        <f t="shared" si="27"/>
        <v>-0.5</v>
      </c>
    </row>
    <row r="201" spans="2:5" x14ac:dyDescent="0.3">
      <c r="B201" s="7"/>
      <c r="C201" s="19"/>
      <c r="D201" s="19"/>
      <c r="E201" s="18"/>
    </row>
    <row r="206" spans="2:5" ht="42.75" customHeight="1" thickBot="1" x14ac:dyDescent="0.35">
      <c r="C206" s="8" t="s">
        <v>103</v>
      </c>
      <c r="D206" s="8" t="s">
        <v>104</v>
      </c>
      <c r="E206" s="8" t="s">
        <v>99</v>
      </c>
    </row>
    <row r="207" spans="2:5" ht="20.149999999999999" customHeight="1" thickBot="1" x14ac:dyDescent="0.3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49999999999999" customHeight="1" thickBot="1" x14ac:dyDescent="0.35">
      <c r="B208" s="17" t="s">
        <v>89</v>
      </c>
      <c r="C208" s="5">
        <v>3</v>
      </c>
      <c r="D208" s="5">
        <v>2</v>
      </c>
      <c r="E208" s="6">
        <f t="shared" si="28"/>
        <v>-0.33333333333333331</v>
      </c>
    </row>
    <row r="209" spans="2:5" ht="20.149999999999999" customHeight="1" thickBot="1" x14ac:dyDescent="0.35">
      <c r="B209" s="17" t="s">
        <v>86</v>
      </c>
      <c r="C209" s="5">
        <v>3</v>
      </c>
      <c r="D209" s="5">
        <v>1</v>
      </c>
      <c r="E209" s="6">
        <f t="shared" si="28"/>
        <v>-0.66666666666666663</v>
      </c>
    </row>
    <row r="210" spans="2:5" ht="20.149999999999999" customHeight="1" thickBot="1" x14ac:dyDescent="0.35">
      <c r="B210" s="17" t="s">
        <v>87</v>
      </c>
      <c r="C210" s="5">
        <v>0</v>
      </c>
      <c r="D210" s="5">
        <v>1</v>
      </c>
      <c r="E210" s="6" t="str">
        <f t="shared" si="28"/>
        <v>-</v>
      </c>
    </row>
    <row r="211" spans="2:5" ht="20.149999999999999" customHeight="1" thickBot="1" x14ac:dyDescent="0.35">
      <c r="B211" s="17" t="s">
        <v>90</v>
      </c>
      <c r="C211" s="5"/>
      <c r="D211" s="5"/>
      <c r="E211" s="6"/>
    </row>
    <row r="212" spans="2:5" ht="20.149999999999999" customHeight="1" thickBot="1" x14ac:dyDescent="0.3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4" thickBot="1" x14ac:dyDescent="0.3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4" thickBot="1" x14ac:dyDescent="0.3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x14ac:dyDescent="0.3">
      <c r="B215" s="21"/>
      <c r="C215" s="19"/>
      <c r="D215" s="19"/>
      <c r="E215" s="18"/>
    </row>
    <row r="220" spans="2:5" ht="42.75" customHeight="1" thickBot="1" x14ac:dyDescent="0.35">
      <c r="C220" s="8" t="s">
        <v>103</v>
      </c>
      <c r="D220" s="8" t="s">
        <v>104</v>
      </c>
      <c r="E220" s="8" t="s">
        <v>99</v>
      </c>
    </row>
    <row r="221" spans="2:5" ht="14" thickBot="1" x14ac:dyDescent="0.35">
      <c r="B221" s="16" t="s">
        <v>91</v>
      </c>
      <c r="C221" s="5">
        <v>1</v>
      </c>
      <c r="D221" s="5">
        <v>4</v>
      </c>
      <c r="E221" s="6">
        <f t="shared" ref="E221:E223" si="30">IF(C221=0,"-",(D221-C221)/C221)</f>
        <v>3</v>
      </c>
    </row>
    <row r="222" spans="2:5" ht="14" thickBot="1" x14ac:dyDescent="0.35">
      <c r="B222" s="16" t="s">
        <v>92</v>
      </c>
      <c r="C222" s="5">
        <v>3</v>
      </c>
      <c r="D222" s="5">
        <v>4</v>
      </c>
      <c r="E222" s="6">
        <f t="shared" si="30"/>
        <v>0.33333333333333331</v>
      </c>
    </row>
    <row r="223" spans="2:5" ht="14" thickBot="1" x14ac:dyDescent="0.35">
      <c r="B223" s="16" t="s">
        <v>93</v>
      </c>
      <c r="C223" s="5">
        <v>0</v>
      </c>
      <c r="D223" s="5">
        <v>4</v>
      </c>
      <c r="E223" s="6" t="str">
        <f t="shared" si="30"/>
        <v>-</v>
      </c>
    </row>
    <row r="224" spans="2:5" ht="14" thickBot="1" x14ac:dyDescent="0.35">
      <c r="C224" s="5"/>
      <c r="D224" s="5"/>
      <c r="E224" s="6"/>
    </row>
    <row r="225" spans="3:5" ht="14" thickBot="1" x14ac:dyDescent="0.35">
      <c r="C225" s="5"/>
      <c r="D225" s="5"/>
      <c r="E225" s="6"/>
    </row>
    <row r="226" spans="3:5" ht="14" thickBot="1" x14ac:dyDescent="0.35">
      <c r="C226" s="5"/>
      <c r="D226" s="5"/>
      <c r="E226" s="6"/>
    </row>
    <row r="227" spans="3:5" ht="14" thickBot="1" x14ac:dyDescent="0.35">
      <c r="C227" s="5"/>
      <c r="D227" s="5"/>
      <c r="E227" s="6"/>
    </row>
    <row r="228" spans="3:5" ht="14" thickBot="1" x14ac:dyDescent="0.3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8"/>
  <sheetViews>
    <sheetView workbookViewId="0"/>
  </sheetViews>
  <sheetFormatPr baseColWidth="10" defaultRowHeight="13.5" x14ac:dyDescent="0.3"/>
  <cols>
    <col min="2" max="2" width="56.84375" bestFit="1" customWidth="1"/>
    <col min="3" max="4" width="12.4609375" customWidth="1"/>
    <col min="5" max="5" width="12.765625" customWidth="1"/>
    <col min="6" max="6" width="8.765625" bestFit="1" customWidth="1"/>
    <col min="7" max="7" width="11.61328125" customWidth="1"/>
    <col min="8" max="8" width="12.15234375" customWidth="1"/>
    <col min="9" max="9" width="12.765625" customWidth="1"/>
    <col min="10" max="10" width="8.765625" bestFit="1" customWidth="1"/>
    <col min="11" max="11" width="11.61328125" bestFit="1" customWidth="1"/>
    <col min="12" max="12" width="12" bestFit="1" customWidth="1"/>
    <col min="13" max="13" width="12.765625" customWidth="1"/>
    <col min="14" max="14" width="9.61328125" bestFit="1" customWidth="1"/>
  </cols>
  <sheetData>
    <row r="1" spans="1:5" ht="14" thickBot="1" x14ac:dyDescent="0.35">
      <c r="A1" s="5"/>
      <c r="B1" s="5"/>
    </row>
    <row r="2" spans="1:5" ht="14" thickBot="1" x14ac:dyDescent="0.35">
      <c r="A2" s="5"/>
      <c r="B2" s="5"/>
    </row>
    <row r="3" spans="1:5" ht="14" thickBot="1" x14ac:dyDescent="0.35">
      <c r="A3" s="5"/>
      <c r="B3" s="5"/>
    </row>
    <row r="11" spans="1:5" ht="27" customHeight="1" x14ac:dyDescent="0.3">
      <c r="B11" s="20" t="str">
        <f>Portada!B9</f>
        <v>4º Trimestre 2025</v>
      </c>
    </row>
    <row r="13" spans="1:5" ht="42.75" customHeight="1" thickBot="1" x14ac:dyDescent="0.35">
      <c r="C13" s="8" t="s">
        <v>103</v>
      </c>
      <c r="D13" s="8" t="s">
        <v>104</v>
      </c>
      <c r="E13" s="8" t="s">
        <v>99</v>
      </c>
    </row>
    <row r="14" spans="1:5" ht="20.149999999999999" customHeight="1" thickBot="1" x14ac:dyDescent="0.35">
      <c r="B14" s="4" t="s">
        <v>22</v>
      </c>
      <c r="C14" s="5">
        <v>1817</v>
      </c>
      <c r="D14" s="5">
        <v>2128</v>
      </c>
      <c r="E14" s="6">
        <f>IF(C14&gt;0,(D14-C14)/C14)</f>
        <v>0.17116125481563016</v>
      </c>
    </row>
    <row r="15" spans="1:5" ht="20.149999999999999" customHeight="1" thickBot="1" x14ac:dyDescent="0.35">
      <c r="B15" s="4" t="s">
        <v>17</v>
      </c>
      <c r="C15" s="5">
        <v>1687</v>
      </c>
      <c r="D15" s="5">
        <v>1899</v>
      </c>
      <c r="E15" s="6">
        <f t="shared" ref="E15:E25" si="0">IF(C15&gt;0,(D15-C15)/C15)</f>
        <v>0.12566686425607587</v>
      </c>
    </row>
    <row r="16" spans="1:5" ht="20.149999999999999" customHeight="1" thickBot="1" x14ac:dyDescent="0.35">
      <c r="B16" s="4" t="s">
        <v>18</v>
      </c>
      <c r="C16" s="5">
        <v>964</v>
      </c>
      <c r="D16" s="5">
        <v>1108</v>
      </c>
      <c r="E16" s="6">
        <f t="shared" si="0"/>
        <v>0.14937759336099585</v>
      </c>
    </row>
    <row r="17" spans="2:5" ht="20.149999999999999" customHeight="1" thickBot="1" x14ac:dyDescent="0.35">
      <c r="B17" s="4" t="s">
        <v>19</v>
      </c>
      <c r="C17" s="5">
        <v>723</v>
      </c>
      <c r="D17" s="5">
        <v>791</v>
      </c>
      <c r="E17" s="6">
        <f t="shared" si="0"/>
        <v>9.4052558782849238E-2</v>
      </c>
    </row>
    <row r="18" spans="2:5" ht="20.149999999999999" customHeight="1" thickBot="1" x14ac:dyDescent="0.35">
      <c r="B18" s="4" t="s">
        <v>100</v>
      </c>
      <c r="C18" s="5">
        <v>2</v>
      </c>
      <c r="D18" s="5">
        <v>6</v>
      </c>
      <c r="E18" s="6">
        <f>IF(C18=0,"-",(D18-C18)/C18)</f>
        <v>2</v>
      </c>
    </row>
    <row r="19" spans="2:5" ht="20.149999999999999" customHeight="1" thickBot="1" x14ac:dyDescent="0.35">
      <c r="B19" s="4" t="s">
        <v>101</v>
      </c>
      <c r="C19" s="5">
        <v>0</v>
      </c>
      <c r="D19" s="5">
        <v>3</v>
      </c>
      <c r="E19" s="6" t="str">
        <f>IF(C19=0,"-",(D19-C19)/C19)</f>
        <v>-</v>
      </c>
    </row>
    <row r="20" spans="2:5" ht="20.149999999999999" customHeight="1" thickBot="1" x14ac:dyDescent="0.35">
      <c r="B20" s="4" t="s">
        <v>20</v>
      </c>
      <c r="C20" s="6">
        <f>C17/C15</f>
        <v>0.42857142857142855</v>
      </c>
      <c r="D20" s="6">
        <f>D17/D15</f>
        <v>0.41653501843075302</v>
      </c>
      <c r="E20" s="6">
        <f t="shared" si="0"/>
        <v>-2.8084956994909559E-2</v>
      </c>
    </row>
    <row r="21" spans="2:5" ht="30" customHeight="1" thickBot="1" x14ac:dyDescent="0.35">
      <c r="B21" s="4" t="s">
        <v>23</v>
      </c>
      <c r="C21" s="5">
        <v>201</v>
      </c>
      <c r="D21" s="5">
        <v>283</v>
      </c>
      <c r="E21" s="6">
        <f t="shared" si="0"/>
        <v>0.4079601990049751</v>
      </c>
    </row>
    <row r="22" spans="2:5" ht="20.149999999999999" customHeight="1" thickBot="1" x14ac:dyDescent="0.35">
      <c r="B22" s="4" t="s">
        <v>24</v>
      </c>
      <c r="C22" s="5">
        <v>112</v>
      </c>
      <c r="D22" s="5">
        <v>138</v>
      </c>
      <c r="E22" s="6">
        <f t="shared" si="0"/>
        <v>0.23214285714285715</v>
      </c>
    </row>
    <row r="23" spans="2:5" ht="20.149999999999999" customHeight="1" thickBot="1" x14ac:dyDescent="0.35">
      <c r="B23" s="4" t="s">
        <v>25</v>
      </c>
      <c r="C23" s="5">
        <v>89</v>
      </c>
      <c r="D23" s="5">
        <v>145</v>
      </c>
      <c r="E23" s="6">
        <f t="shared" si="0"/>
        <v>0.6292134831460674</v>
      </c>
    </row>
    <row r="24" spans="2:5" ht="20.149999999999999" customHeight="1" thickBot="1" x14ac:dyDescent="0.35">
      <c r="B24" s="4" t="s">
        <v>21</v>
      </c>
      <c r="C24" s="6">
        <f>C23/C21</f>
        <v>0.44278606965174128</v>
      </c>
      <c r="D24" s="6">
        <f t="shared" ref="D24" si="1">D23/D21</f>
        <v>0.51236749116607772</v>
      </c>
      <c r="E24" s="6">
        <f t="shared" si="0"/>
        <v>0.15714455870091712</v>
      </c>
    </row>
    <row r="25" spans="2:5" ht="20.149999999999999" customHeight="1" thickBot="1" x14ac:dyDescent="0.35">
      <c r="B25" s="7" t="s">
        <v>26</v>
      </c>
      <c r="C25" s="6">
        <v>0.2730400836438146</v>
      </c>
      <c r="D25" s="6">
        <v>0.30278823478764166</v>
      </c>
      <c r="E25" s="6">
        <f t="shared" si="0"/>
        <v>0.10895158962313396</v>
      </c>
    </row>
    <row r="33" spans="2:5" ht="42.75" customHeight="1" thickBot="1" x14ac:dyDescent="0.35">
      <c r="C33" s="8" t="s">
        <v>103</v>
      </c>
      <c r="D33" s="8" t="s">
        <v>104</v>
      </c>
      <c r="E33" s="8" t="s">
        <v>99</v>
      </c>
    </row>
    <row r="34" spans="2:5" ht="20.149999999999999" customHeight="1" thickBot="1" x14ac:dyDescent="0.35">
      <c r="B34" s="4" t="s">
        <v>27</v>
      </c>
      <c r="C34" s="5">
        <v>369</v>
      </c>
      <c r="D34" s="5">
        <v>329</v>
      </c>
      <c r="E34" s="6">
        <f>IF(C34&gt;0,(D34-C34)/C34,"-")</f>
        <v>-0.10840108401084012</v>
      </c>
    </row>
    <row r="35" spans="2:5" ht="20.149999999999999" customHeight="1" thickBot="1" x14ac:dyDescent="0.3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49999999999999" customHeight="1" thickBot="1" x14ac:dyDescent="0.35">
      <c r="B36" s="4" t="s">
        <v>28</v>
      </c>
      <c r="C36" s="5">
        <v>291</v>
      </c>
      <c r="D36" s="5">
        <v>258</v>
      </c>
      <c r="E36" s="6">
        <f t="shared" si="2"/>
        <v>-0.1134020618556701</v>
      </c>
    </row>
    <row r="37" spans="2:5" ht="20.149999999999999" customHeight="1" thickBot="1" x14ac:dyDescent="0.35">
      <c r="B37" s="4" t="s">
        <v>30</v>
      </c>
      <c r="C37" s="5">
        <v>78</v>
      </c>
      <c r="D37" s="5">
        <v>71</v>
      </c>
      <c r="E37" s="6">
        <f t="shared" si="2"/>
        <v>-8.9743589743589744E-2</v>
      </c>
    </row>
    <row r="43" spans="2:5" ht="42.75" customHeight="1" thickBot="1" x14ac:dyDescent="0.35">
      <c r="C43" s="8" t="s">
        <v>103</v>
      </c>
      <c r="D43" s="8" t="s">
        <v>104</v>
      </c>
      <c r="E43" s="8" t="s">
        <v>99</v>
      </c>
    </row>
    <row r="44" spans="2:5" ht="20.149999999999999" customHeight="1" thickBot="1" x14ac:dyDescent="0.35">
      <c r="B44" s="4" t="s">
        <v>33</v>
      </c>
      <c r="C44" s="5">
        <v>242</v>
      </c>
      <c r="D44" s="5">
        <v>217</v>
      </c>
      <c r="E44" s="6">
        <f>IF(C44&gt;0,(D44-C44)/C44,"-")</f>
        <v>-0.10330578512396695</v>
      </c>
    </row>
    <row r="45" spans="2:5" ht="20.149999999999999" customHeight="1" thickBot="1" x14ac:dyDescent="0.35">
      <c r="B45" s="4" t="s">
        <v>34</v>
      </c>
      <c r="C45" s="5">
        <v>23</v>
      </c>
      <c r="D45" s="5">
        <v>33</v>
      </c>
      <c r="E45" s="6">
        <f t="shared" ref="E45:E51" si="3">IF(C45&gt;0,(D45-C45)/C45,"-")</f>
        <v>0.43478260869565216</v>
      </c>
    </row>
    <row r="46" spans="2:5" ht="20.149999999999999" customHeight="1" thickBot="1" x14ac:dyDescent="0.35">
      <c r="B46" s="4" t="s">
        <v>31</v>
      </c>
      <c r="C46" s="5">
        <v>37</v>
      </c>
      <c r="D46" s="5">
        <v>50</v>
      </c>
      <c r="E46" s="6">
        <f t="shared" si="3"/>
        <v>0.35135135135135137</v>
      </c>
    </row>
    <row r="47" spans="2:5" ht="20.149999999999999" customHeight="1" thickBot="1" x14ac:dyDescent="0.35">
      <c r="B47" s="4" t="s">
        <v>32</v>
      </c>
      <c r="C47" s="5">
        <v>782</v>
      </c>
      <c r="D47" s="5">
        <v>921</v>
      </c>
      <c r="E47" s="6">
        <f t="shared" si="3"/>
        <v>0.17774936061381075</v>
      </c>
    </row>
    <row r="48" spans="2:5" ht="20.149999999999999" customHeight="1" thickBot="1" x14ac:dyDescent="0.35">
      <c r="B48" s="4" t="s">
        <v>35</v>
      </c>
      <c r="C48" s="5">
        <v>326</v>
      </c>
      <c r="D48" s="5">
        <v>279</v>
      </c>
      <c r="E48" s="6">
        <f t="shared" si="3"/>
        <v>-0.14417177914110429</v>
      </c>
    </row>
    <row r="49" spans="2:5" ht="20.149999999999999" customHeight="1" thickBot="1" x14ac:dyDescent="0.35">
      <c r="B49" s="4" t="s">
        <v>67</v>
      </c>
      <c r="C49" s="5">
        <v>332</v>
      </c>
      <c r="D49" s="5">
        <v>393</v>
      </c>
      <c r="E49" s="6">
        <f t="shared" si="3"/>
        <v>0.18373493975903615</v>
      </c>
    </row>
    <row r="50" spans="2:5" ht="20.149999999999999" customHeight="1" collapsed="1" thickBot="1" x14ac:dyDescent="0.35">
      <c r="B50" s="4" t="s">
        <v>36</v>
      </c>
      <c r="C50" s="6">
        <f>C44/(C44+C45)</f>
        <v>0.91320754716981134</v>
      </c>
      <c r="D50" s="6">
        <f>D44/(D44+D45)</f>
        <v>0.86799999999999999</v>
      </c>
      <c r="E50" s="6">
        <f t="shared" si="3"/>
        <v>-4.9504132231404985E-2</v>
      </c>
    </row>
    <row r="51" spans="2:5" ht="20.149999999999999" customHeight="1" thickBot="1" x14ac:dyDescent="0.35">
      <c r="B51" s="4" t="s">
        <v>37</v>
      </c>
      <c r="C51" s="6">
        <f>C47/(C46+C47)</f>
        <v>0.95482295482295487</v>
      </c>
      <c r="D51" s="6">
        <f t="shared" ref="D51" si="4">D47/(D46+D47)</f>
        <v>0.94850669412976318</v>
      </c>
      <c r="E51" s="6">
        <f t="shared" si="3"/>
        <v>-6.6151119024603485E-3</v>
      </c>
    </row>
    <row r="57" spans="2:5" ht="42.75" customHeight="1" thickBot="1" x14ac:dyDescent="0.35">
      <c r="C57" s="8" t="s">
        <v>103</v>
      </c>
      <c r="D57" s="8" t="s">
        <v>104</v>
      </c>
      <c r="E57" s="8" t="s">
        <v>99</v>
      </c>
    </row>
    <row r="58" spans="2:5" ht="20.149999999999999" customHeight="1" thickBot="1" x14ac:dyDescent="0.35">
      <c r="B58" s="4" t="s">
        <v>38</v>
      </c>
      <c r="C58" s="5">
        <v>265</v>
      </c>
      <c r="D58" s="5">
        <v>253</v>
      </c>
      <c r="E58" s="6">
        <f>IF(C58&gt;0,(D58-C58)/C58,"-")</f>
        <v>-4.5283018867924525E-2</v>
      </c>
    </row>
    <row r="59" spans="2:5" ht="20.149999999999999" customHeight="1" thickBot="1" x14ac:dyDescent="0.35">
      <c r="B59" s="4" t="s">
        <v>41</v>
      </c>
      <c r="C59" s="5">
        <v>138</v>
      </c>
      <c r="D59" s="5">
        <v>117</v>
      </c>
      <c r="E59" s="6">
        <f t="shared" ref="E59:E63" si="5">IF(C59&gt;0,(D59-C59)/C59,"-")</f>
        <v>-0.15217391304347827</v>
      </c>
    </row>
    <row r="60" spans="2:5" ht="20.149999999999999" customHeight="1" thickBot="1" x14ac:dyDescent="0.35">
      <c r="B60" s="4" t="s">
        <v>42</v>
      </c>
      <c r="C60" s="5">
        <v>104</v>
      </c>
      <c r="D60" s="5">
        <v>103</v>
      </c>
      <c r="E60" s="6">
        <f t="shared" si="5"/>
        <v>-9.6153846153846159E-3</v>
      </c>
    </row>
    <row r="61" spans="2:5" ht="20.149999999999999" customHeight="1" collapsed="1" thickBot="1" x14ac:dyDescent="0.35">
      <c r="B61" s="4" t="s">
        <v>98</v>
      </c>
      <c r="C61" s="6">
        <f>(C59+C60)/C58</f>
        <v>0.91320754716981134</v>
      </c>
      <c r="D61" s="6">
        <f>(D59+D60)/D58</f>
        <v>0.86956521739130432</v>
      </c>
      <c r="E61" s="6">
        <f t="shared" si="5"/>
        <v>-4.7790154509522148E-2</v>
      </c>
    </row>
    <row r="62" spans="2:5" ht="20.149999999999999" customHeight="1" thickBot="1" x14ac:dyDescent="0.35">
      <c r="B62" s="4" t="s">
        <v>39</v>
      </c>
      <c r="C62" s="6">
        <v>0.90789473684210531</v>
      </c>
      <c r="D62" s="6">
        <v>0.84172661870503596</v>
      </c>
      <c r="E62" s="6">
        <f t="shared" si="5"/>
        <v>-7.2880825774163341E-2</v>
      </c>
    </row>
    <row r="63" spans="2:5" ht="20.149999999999999" customHeight="1" thickBot="1" x14ac:dyDescent="0.35">
      <c r="B63" s="4" t="s">
        <v>40</v>
      </c>
      <c r="C63" s="6">
        <v>0.92035398230088494</v>
      </c>
      <c r="D63" s="6">
        <v>0.90350877192982459</v>
      </c>
      <c r="E63" s="6">
        <f t="shared" si="5"/>
        <v>-1.8302968960863648E-2</v>
      </c>
    </row>
    <row r="64" spans="2:5" ht="14" thickBot="1" x14ac:dyDescent="0.35">
      <c r="E64" s="6"/>
    </row>
    <row r="69" spans="2:5" ht="42.75" customHeight="1" thickBot="1" x14ac:dyDescent="0.35">
      <c r="C69" s="8" t="s">
        <v>103</v>
      </c>
      <c r="D69" s="8" t="s">
        <v>104</v>
      </c>
      <c r="E69" s="8" t="s">
        <v>99</v>
      </c>
    </row>
    <row r="70" spans="2:5" ht="20.149999999999999" customHeight="1" thickBot="1" x14ac:dyDescent="0.35">
      <c r="B70" s="4" t="s">
        <v>44</v>
      </c>
      <c r="C70" s="5">
        <v>1504</v>
      </c>
      <c r="D70" s="5">
        <v>1759</v>
      </c>
      <c r="E70" s="6">
        <f>IF(C70&gt;0,(D70-C70)/C70,"-")</f>
        <v>0.16954787234042554</v>
      </c>
    </row>
    <row r="71" spans="2:5" ht="20.149999999999999" customHeight="1" thickBot="1" x14ac:dyDescent="0.35">
      <c r="B71" s="4" t="s">
        <v>45</v>
      </c>
      <c r="C71" s="5">
        <v>543</v>
      </c>
      <c r="D71" s="5">
        <v>534</v>
      </c>
      <c r="E71" s="6">
        <f t="shared" ref="E71:E77" si="6">IF(C71&gt;0,(D71-C71)/C71,"-")</f>
        <v>-1.6574585635359115E-2</v>
      </c>
    </row>
    <row r="72" spans="2:5" ht="20.149999999999999" customHeight="1" thickBot="1" x14ac:dyDescent="0.35">
      <c r="B72" s="4" t="s">
        <v>43</v>
      </c>
      <c r="C72" s="5">
        <v>6</v>
      </c>
      <c r="D72" s="5">
        <v>8</v>
      </c>
      <c r="E72" s="6">
        <f t="shared" si="6"/>
        <v>0.33333333333333331</v>
      </c>
    </row>
    <row r="73" spans="2:5" ht="20.149999999999999" customHeight="1" thickBot="1" x14ac:dyDescent="0.35">
      <c r="B73" s="4" t="s">
        <v>46</v>
      </c>
      <c r="C73" s="5">
        <v>528</v>
      </c>
      <c r="D73" s="5">
        <v>849</v>
      </c>
      <c r="E73" s="6">
        <f t="shared" si="6"/>
        <v>0.60795454545454541</v>
      </c>
    </row>
    <row r="74" spans="2:5" ht="20.149999999999999" customHeight="1" thickBot="1" x14ac:dyDescent="0.35">
      <c r="B74" s="4" t="s">
        <v>47</v>
      </c>
      <c r="C74" s="5">
        <v>369</v>
      </c>
      <c r="D74" s="5">
        <v>319</v>
      </c>
      <c r="E74" s="6">
        <f t="shared" si="6"/>
        <v>-0.13550135501355012</v>
      </c>
    </row>
    <row r="75" spans="2:5" ht="20.149999999999999" customHeight="1" thickBot="1" x14ac:dyDescent="0.35">
      <c r="B75" s="4" t="s">
        <v>48</v>
      </c>
      <c r="C75" s="5">
        <v>58</v>
      </c>
      <c r="D75" s="5">
        <v>49</v>
      </c>
      <c r="E75" s="6">
        <f t="shared" si="6"/>
        <v>-0.15517241379310345</v>
      </c>
    </row>
    <row r="76" spans="2:5" ht="20.149999999999999" customHeight="1" thickBot="1" x14ac:dyDescent="0.3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49999999999999" customHeight="1" thickBot="1" x14ac:dyDescent="0.3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35">
      <c r="C89" s="8" t="s">
        <v>103</v>
      </c>
      <c r="D89" s="8" t="s">
        <v>104</v>
      </c>
      <c r="E89" s="8" t="s">
        <v>99</v>
      </c>
    </row>
    <row r="90" spans="2:5" ht="27.5" thickBot="1" x14ac:dyDescent="0.35">
      <c r="B90" s="4" t="s">
        <v>51</v>
      </c>
      <c r="C90" s="5">
        <v>167</v>
      </c>
      <c r="D90" s="5">
        <v>157</v>
      </c>
      <c r="E90" s="6">
        <f>IF(C90&gt;0,(D90-C90)/C90,"-")</f>
        <v>-5.9880239520958084E-2</v>
      </c>
    </row>
    <row r="91" spans="2:5" ht="27.5" thickBot="1" x14ac:dyDescent="0.35">
      <c r="B91" s="4" t="s">
        <v>52</v>
      </c>
      <c r="C91" s="5">
        <v>44</v>
      </c>
      <c r="D91" s="5">
        <v>48</v>
      </c>
      <c r="E91" s="6">
        <f t="shared" ref="E91:E93" si="7">IF(C91&gt;0,(D91-C91)/C91,"-")</f>
        <v>9.0909090909090912E-2</v>
      </c>
    </row>
    <row r="92" spans="2:5" ht="29.25" customHeight="1" thickBot="1" x14ac:dyDescent="0.35">
      <c r="B92" s="4" t="s">
        <v>53</v>
      </c>
      <c r="C92" s="5">
        <v>56</v>
      </c>
      <c r="D92" s="5">
        <v>45</v>
      </c>
      <c r="E92" s="6">
        <f t="shared" si="7"/>
        <v>-0.19642857142857142</v>
      </c>
    </row>
    <row r="93" spans="2:5" ht="29.25" customHeight="1" thickBot="1" x14ac:dyDescent="0.35">
      <c r="B93" s="4" t="s">
        <v>54</v>
      </c>
      <c r="C93" s="6">
        <f>(C90+C91)/(C90+C91+C92)</f>
        <v>0.79026217228464424</v>
      </c>
      <c r="D93" s="6">
        <f>(D90+D91)/(D90+D91+D92)</f>
        <v>0.82</v>
      </c>
      <c r="E93" s="6">
        <f t="shared" si="7"/>
        <v>3.7630331753554382E-2</v>
      </c>
    </row>
    <row r="99" spans="2:5" ht="42.75" customHeight="1" thickBot="1" x14ac:dyDescent="0.35">
      <c r="C99" s="8" t="s">
        <v>103</v>
      </c>
      <c r="D99" s="8" t="s">
        <v>104</v>
      </c>
      <c r="E99" s="8" t="s">
        <v>99</v>
      </c>
    </row>
    <row r="100" spans="2:5" ht="20.149999999999999" customHeight="1" thickBot="1" x14ac:dyDescent="0.35">
      <c r="B100" s="4" t="s">
        <v>38</v>
      </c>
      <c r="C100" s="5">
        <v>267</v>
      </c>
      <c r="D100" s="5">
        <v>250</v>
      </c>
      <c r="E100" s="6">
        <f>IF(C100&gt;0,(D100-C100)/C100,"-")</f>
        <v>-6.3670411985018729E-2</v>
      </c>
    </row>
    <row r="101" spans="2:5" ht="20.149999999999999" customHeight="1" thickBot="1" x14ac:dyDescent="0.35">
      <c r="B101" s="4" t="s">
        <v>41</v>
      </c>
      <c r="C101" s="5">
        <v>136</v>
      </c>
      <c r="D101" s="5">
        <v>122</v>
      </c>
      <c r="E101" s="6">
        <f t="shared" ref="E101:E105" si="8">IF(C101&gt;0,(D101-C101)/C101,"-")</f>
        <v>-0.10294117647058823</v>
      </c>
    </row>
    <row r="102" spans="2:5" ht="20.149999999999999" customHeight="1" thickBot="1" x14ac:dyDescent="0.35">
      <c r="B102" s="4" t="s">
        <v>42</v>
      </c>
      <c r="C102" s="5">
        <v>75</v>
      </c>
      <c r="D102" s="5">
        <v>83</v>
      </c>
      <c r="E102" s="6">
        <f t="shared" si="8"/>
        <v>0.10666666666666667</v>
      </c>
    </row>
    <row r="103" spans="2:5" ht="20.149999999999999" customHeight="1" thickBot="1" x14ac:dyDescent="0.35">
      <c r="B103" s="4" t="s">
        <v>98</v>
      </c>
      <c r="C103" s="6">
        <f>(C101+C102)/C100</f>
        <v>0.79026217228464424</v>
      </c>
      <c r="D103" s="6">
        <f>(D101+D102)/D100</f>
        <v>0.82</v>
      </c>
      <c r="E103" s="6">
        <f t="shared" si="8"/>
        <v>3.7630331753554382E-2</v>
      </c>
    </row>
    <row r="104" spans="2:5" ht="20.149999999999999" customHeight="1" thickBot="1" x14ac:dyDescent="0.35">
      <c r="B104" s="4" t="s">
        <v>39</v>
      </c>
      <c r="C104" s="6">
        <v>0.81437125748502992</v>
      </c>
      <c r="D104" s="6">
        <v>0.81333333333333335</v>
      </c>
      <c r="E104" s="6">
        <f t="shared" si="8"/>
        <v>-1.2745098039215206E-3</v>
      </c>
    </row>
    <row r="105" spans="2:5" ht="20.149999999999999" customHeight="1" thickBot="1" x14ac:dyDescent="0.35">
      <c r="B105" s="4" t="s">
        <v>40</v>
      </c>
      <c r="C105" s="6">
        <v>0.75</v>
      </c>
      <c r="D105" s="6">
        <v>0.83</v>
      </c>
      <c r="E105" s="6">
        <f t="shared" si="8"/>
        <v>0.10666666666666662</v>
      </c>
    </row>
    <row r="111" spans="2:5" ht="42.75" customHeight="1" thickBot="1" x14ac:dyDescent="0.35">
      <c r="C111" s="8" t="s">
        <v>103</v>
      </c>
      <c r="D111" s="8" t="s">
        <v>104</v>
      </c>
      <c r="E111" s="8" t="s">
        <v>99</v>
      </c>
    </row>
    <row r="112" spans="2:5" ht="14" thickBot="1" x14ac:dyDescent="0.35">
      <c r="B112" s="4" t="s">
        <v>55</v>
      </c>
      <c r="C112" s="5">
        <v>254</v>
      </c>
      <c r="D112" s="5">
        <v>266</v>
      </c>
      <c r="E112" s="6">
        <f>IF(C112&gt;0,(D112-C112)/C112,"-")</f>
        <v>4.7244094488188976E-2</v>
      </c>
    </row>
    <row r="113" spans="2:14" ht="14" thickBot="1" x14ac:dyDescent="0.35">
      <c r="B113" s="4" t="s">
        <v>56</v>
      </c>
      <c r="C113" s="5">
        <v>193</v>
      </c>
      <c r="D113" s="5">
        <v>211</v>
      </c>
      <c r="E113" s="6">
        <f t="shared" ref="E113:E114" si="9">IF(C113&gt;0,(D113-C113)/C113,"-")</f>
        <v>9.3264248704663211E-2</v>
      </c>
    </row>
    <row r="114" spans="2:14" ht="14" thickBot="1" x14ac:dyDescent="0.35">
      <c r="B114" s="4" t="s">
        <v>57</v>
      </c>
      <c r="C114" s="5">
        <v>61</v>
      </c>
      <c r="D114" s="5">
        <v>55</v>
      </c>
      <c r="E114" s="6">
        <f t="shared" si="9"/>
        <v>-9.8360655737704916E-2</v>
      </c>
    </row>
    <row r="116" spans="2:14" x14ac:dyDescent="0.3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3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3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4" thickBot="1" x14ac:dyDescent="0.35">
      <c r="B128" s="4" t="s">
        <v>63</v>
      </c>
      <c r="C128" s="10">
        <v>1</v>
      </c>
      <c r="D128" s="10">
        <v>0</v>
      </c>
      <c r="E128" s="10">
        <v>0</v>
      </c>
      <c r="F128" s="10">
        <v>1</v>
      </c>
      <c r="G128" s="10">
        <v>0</v>
      </c>
      <c r="H128" s="10">
        <v>0</v>
      </c>
      <c r="I128" s="10">
        <v>0</v>
      </c>
      <c r="J128" s="10">
        <v>0</v>
      </c>
      <c r="K128" s="6">
        <f>IF(C128=0,"-",(G128-C128)/C128)</f>
        <v>-1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-1</v>
      </c>
    </row>
    <row r="129" spans="2:14" ht="14" thickBot="1" x14ac:dyDescent="0.3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4" thickBot="1" x14ac:dyDescent="0.3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4" thickBot="1" x14ac:dyDescent="0.3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4" thickBot="1" x14ac:dyDescent="0.3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4" thickBot="1" x14ac:dyDescent="0.35">
      <c r="B133" s="4" t="s">
        <v>68</v>
      </c>
      <c r="C133" s="10">
        <v>1</v>
      </c>
      <c r="D133" s="10">
        <v>0</v>
      </c>
      <c r="E133" s="10">
        <v>0</v>
      </c>
      <c r="F133" s="10">
        <v>1</v>
      </c>
      <c r="G133" s="10">
        <v>0</v>
      </c>
      <c r="H133" s="10">
        <v>0</v>
      </c>
      <c r="I133" s="10">
        <v>0</v>
      </c>
      <c r="J133" s="10">
        <v>0</v>
      </c>
      <c r="K133" s="6">
        <f t="shared" si="11"/>
        <v>-1</v>
      </c>
      <c r="L133" s="6" t="str">
        <f t="shared" si="10"/>
        <v>-</v>
      </c>
      <c r="M133" s="6" t="str">
        <f t="shared" si="10"/>
        <v>-</v>
      </c>
      <c r="N133" s="6">
        <f t="shared" si="10"/>
        <v>-1</v>
      </c>
    </row>
    <row r="134" spans="2:14" ht="14" thickBot="1" x14ac:dyDescent="0.3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1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4" thickBot="1" x14ac:dyDescent="0.3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3">
      <c r="C136" s="13"/>
    </row>
    <row r="137" spans="2:14" x14ac:dyDescent="0.3">
      <c r="C137" s="13"/>
      <c r="M137" s="14"/>
    </row>
    <row r="138" spans="2:14" x14ac:dyDescent="0.3">
      <c r="C138" s="13"/>
    </row>
    <row r="141" spans="2:14" ht="29.25" customHeight="1" thickBot="1" x14ac:dyDescent="0.3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3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4" thickBot="1" x14ac:dyDescent="0.3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4" thickBot="1" x14ac:dyDescent="0.35">
      <c r="B144" s="4" t="s">
        <v>72</v>
      </c>
      <c r="C144" s="10">
        <v>1</v>
      </c>
      <c r="D144" s="10">
        <v>0</v>
      </c>
      <c r="E144" s="10">
        <v>0</v>
      </c>
      <c r="F144" s="10">
        <v>1</v>
      </c>
      <c r="G144" s="10">
        <v>1</v>
      </c>
      <c r="H144" s="10">
        <v>0</v>
      </c>
      <c r="I144" s="10">
        <v>1</v>
      </c>
      <c r="J144" s="10">
        <v>2</v>
      </c>
      <c r="K144" s="6">
        <f t="shared" ref="K144:K147" si="16">IF(C144=0,"-",(G144-C144)/C144)</f>
        <v>0</v>
      </c>
      <c r="L144" s="6" t="str">
        <f t="shared" si="15"/>
        <v>-</v>
      </c>
      <c r="M144" s="6" t="str">
        <f t="shared" si="15"/>
        <v>-</v>
      </c>
      <c r="N144" s="6">
        <f t="shared" si="15"/>
        <v>1</v>
      </c>
    </row>
    <row r="145" spans="2:14" ht="14" thickBot="1" x14ac:dyDescent="0.35">
      <c r="B145" s="4" t="s">
        <v>73</v>
      </c>
      <c r="C145" s="10">
        <v>20</v>
      </c>
      <c r="D145" s="10">
        <v>0</v>
      </c>
      <c r="E145" s="10">
        <v>1</v>
      </c>
      <c r="F145" s="10">
        <v>21</v>
      </c>
      <c r="G145" s="10">
        <v>14</v>
      </c>
      <c r="H145" s="10">
        <v>0</v>
      </c>
      <c r="I145" s="10">
        <v>3</v>
      </c>
      <c r="J145" s="10">
        <v>17</v>
      </c>
      <c r="K145" s="6">
        <f t="shared" si="16"/>
        <v>-0.3</v>
      </c>
      <c r="L145" s="6" t="str">
        <f t="shared" si="15"/>
        <v>-</v>
      </c>
      <c r="M145" s="6">
        <f t="shared" si="15"/>
        <v>2</v>
      </c>
      <c r="N145" s="6">
        <f t="shared" si="15"/>
        <v>-0.19047619047619047</v>
      </c>
    </row>
    <row r="146" spans="2:14" ht="14" thickBot="1" x14ac:dyDescent="0.35">
      <c r="B146" s="4" t="s">
        <v>74</v>
      </c>
      <c r="C146" s="10">
        <v>3</v>
      </c>
      <c r="D146" s="10">
        <v>0</v>
      </c>
      <c r="E146" s="10">
        <v>0</v>
      </c>
      <c r="F146" s="10">
        <v>3</v>
      </c>
      <c r="G146" s="10">
        <v>6</v>
      </c>
      <c r="H146" s="10">
        <v>0</v>
      </c>
      <c r="I146" s="10">
        <v>0</v>
      </c>
      <c r="J146" s="10">
        <v>6</v>
      </c>
      <c r="K146" s="6">
        <f t="shared" si="16"/>
        <v>1</v>
      </c>
      <c r="L146" s="6" t="str">
        <f t="shared" si="15"/>
        <v>-</v>
      </c>
      <c r="M146" s="6" t="str">
        <f t="shared" si="15"/>
        <v>-</v>
      </c>
      <c r="N146" s="6">
        <f t="shared" si="15"/>
        <v>1</v>
      </c>
    </row>
    <row r="147" spans="2:14" ht="14" thickBot="1" x14ac:dyDescent="0.3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4" thickBot="1" x14ac:dyDescent="0.35">
      <c r="B148" s="7" t="s">
        <v>68</v>
      </c>
      <c r="C148" s="10">
        <v>24</v>
      </c>
      <c r="D148" s="10">
        <v>0</v>
      </c>
      <c r="E148" s="10">
        <v>1</v>
      </c>
      <c r="F148" s="10">
        <v>25</v>
      </c>
      <c r="G148" s="10">
        <v>21</v>
      </c>
      <c r="H148" s="10">
        <v>0</v>
      </c>
      <c r="I148" s="10">
        <v>4</v>
      </c>
      <c r="J148" s="10">
        <v>25</v>
      </c>
      <c r="K148" s="6">
        <f t="shared" ref="K148" si="17">IF(C148=0,"-",(G148-C148)/C148)</f>
        <v>-0.125</v>
      </c>
      <c r="L148" s="6" t="str">
        <f t="shared" ref="L148" si="18">IF(D148=0,"-",(H148-D148)/D148)</f>
        <v>-</v>
      </c>
      <c r="M148" s="6">
        <f t="shared" ref="M148" si="19">IF(E148=0,"-",(I148-E148)/E148)</f>
        <v>3</v>
      </c>
      <c r="N148" s="6">
        <f t="shared" ref="N148" si="20">IF(F148=0,"-",(J148-F148)/F148)</f>
        <v>0</v>
      </c>
    </row>
    <row r="149" spans="2:14" ht="27.5" thickBot="1" x14ac:dyDescent="0.3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7.5" thickBot="1" x14ac:dyDescent="0.35">
      <c r="B150" s="7" t="s">
        <v>77</v>
      </c>
      <c r="C150" s="6">
        <f t="shared" si="21"/>
        <v>0.25</v>
      </c>
      <c r="D150" s="6" t="str">
        <f t="shared" si="21"/>
        <v>-</v>
      </c>
      <c r="E150" s="6" t="str">
        <f t="shared" si="21"/>
        <v>-</v>
      </c>
      <c r="F150" s="6">
        <f t="shared" si="21"/>
        <v>0.25</v>
      </c>
      <c r="G150" s="6">
        <f t="shared" si="21"/>
        <v>0.14285714285714285</v>
      </c>
      <c r="H150" s="6" t="str">
        <f t="shared" si="21"/>
        <v>-</v>
      </c>
      <c r="I150" s="6">
        <f t="shared" si="21"/>
        <v>1</v>
      </c>
      <c r="J150" s="6">
        <f t="shared" si="21"/>
        <v>0.25</v>
      </c>
      <c r="K150" s="6">
        <f>IF(OR(C150="-",G150="-"),"-",(G150-C150)/C150)</f>
        <v>-0.4285714285714286</v>
      </c>
      <c r="L150" s="6" t="str">
        <f t="shared" si="22"/>
        <v>-</v>
      </c>
      <c r="M150" s="6" t="str">
        <f t="shared" si="22"/>
        <v>-</v>
      </c>
      <c r="N150" s="6">
        <f t="shared" si="22"/>
        <v>0</v>
      </c>
    </row>
    <row r="151" spans="2:14" x14ac:dyDescent="0.3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x14ac:dyDescent="0.3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x14ac:dyDescent="0.3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35">
      <c r="B156" s="7"/>
      <c r="C156" s="8" t="s">
        <v>103</v>
      </c>
      <c r="D156" s="8" t="s">
        <v>104</v>
      </c>
      <c r="E156" s="8" t="s">
        <v>99</v>
      </c>
    </row>
    <row r="157" spans="2:14" ht="14" thickBot="1" x14ac:dyDescent="0.35">
      <c r="B157" s="4" t="s">
        <v>94</v>
      </c>
      <c r="C157" s="19">
        <v>23</v>
      </c>
      <c r="D157" s="19">
        <v>14</v>
      </c>
      <c r="E157" s="18">
        <f>IF(C157=0,"-",(D157-C157)/C157)</f>
        <v>-0.39130434782608697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4" thickBot="1" x14ac:dyDescent="0.35">
      <c r="B158" s="4" t="s">
        <v>95</v>
      </c>
      <c r="C158" s="19">
        <v>1</v>
      </c>
      <c r="D158" s="19">
        <v>7</v>
      </c>
      <c r="E158" s="18">
        <f t="shared" ref="E158:E159" si="23">IF(C158=0,"-",(D158-C158)/C158)</f>
        <v>6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4" thickBot="1" x14ac:dyDescent="0.3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4" thickBot="1" x14ac:dyDescent="0.35">
      <c r="B160" s="4" t="s">
        <v>97</v>
      </c>
      <c r="C160" s="18">
        <f>IF(C157=0,"-",C157/(C157+C158+C159))</f>
        <v>0.95833333333333337</v>
      </c>
      <c r="D160" s="18">
        <f>IF(D157=0,"-",D157/(D157+D158+D159))</f>
        <v>0.66666666666666663</v>
      </c>
      <c r="E160" s="18">
        <f>IF(OR(C160="-",D160="-"),"-",(D160-C160)/C160)</f>
        <v>-0.3043478260869566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x14ac:dyDescent="0.3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x14ac:dyDescent="0.3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x14ac:dyDescent="0.3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35">
      <c r="C165" s="8" t="s">
        <v>103</v>
      </c>
      <c r="D165" s="8" t="s">
        <v>104</v>
      </c>
      <c r="E165" s="8" t="s">
        <v>99</v>
      </c>
    </row>
    <row r="166" spans="2:14" ht="20.149999999999999" customHeight="1" thickBot="1" x14ac:dyDescent="0.35">
      <c r="B166" s="4" t="s">
        <v>38</v>
      </c>
      <c r="C166" s="5">
        <v>1</v>
      </c>
      <c r="D166" s="5">
        <v>0</v>
      </c>
      <c r="E166" s="6">
        <f>IF(C166=0,"-",(D166-C166)/C166)</f>
        <v>-1</v>
      </c>
    </row>
    <row r="167" spans="2:14" ht="20.149999999999999" customHeight="1" thickBot="1" x14ac:dyDescent="0.35">
      <c r="B167" s="4" t="s">
        <v>41</v>
      </c>
      <c r="C167" s="5">
        <v>1</v>
      </c>
      <c r="D167" s="5">
        <v>0</v>
      </c>
      <c r="E167" s="6">
        <f t="shared" ref="E167:E168" si="24">IF(C167=0,"-",(D167-C167)/C167)</f>
        <v>-1</v>
      </c>
    </row>
    <row r="168" spans="2:14" ht="20.149999999999999" customHeight="1" thickBot="1" x14ac:dyDescent="0.3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49999999999999" customHeight="1" thickBot="1" x14ac:dyDescent="0.35">
      <c r="B169" s="4" t="s">
        <v>98</v>
      </c>
      <c r="C169" s="6">
        <f>IF(C166=0,"-",(C167+C168)/C166)</f>
        <v>1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49999999999999" customHeight="1" thickBot="1" x14ac:dyDescent="0.35">
      <c r="B170" s="4" t="s">
        <v>39</v>
      </c>
      <c r="C170" s="6">
        <v>1</v>
      </c>
      <c r="D170" s="6" t="s">
        <v>105</v>
      </c>
      <c r="E170" s="6" t="str">
        <f t="shared" si="25"/>
        <v>-</v>
      </c>
    </row>
    <row r="171" spans="2:14" ht="20.149999999999999" customHeight="1" thickBot="1" x14ac:dyDescent="0.35">
      <c r="B171" s="4" t="s">
        <v>40</v>
      </c>
      <c r="C171" s="6" t="s">
        <v>105</v>
      </c>
      <c r="D171" s="6" t="s">
        <v>105</v>
      </c>
      <c r="E171" s="6" t="str">
        <f t="shared" si="25"/>
        <v>-</v>
      </c>
    </row>
    <row r="172" spans="2:14" ht="20.149999999999999" customHeight="1" x14ac:dyDescent="0.3">
      <c r="B172" s="7"/>
      <c r="C172" s="18"/>
      <c r="D172" s="18"/>
      <c r="E172" s="18"/>
    </row>
    <row r="177" spans="2:8" ht="42.75" customHeight="1" thickBot="1" x14ac:dyDescent="0.35">
      <c r="C177" s="8" t="s">
        <v>103</v>
      </c>
      <c r="D177" s="8" t="s">
        <v>104</v>
      </c>
      <c r="E177" s="8" t="s">
        <v>99</v>
      </c>
    </row>
    <row r="178" spans="2:8" ht="14" thickBot="1" x14ac:dyDescent="0.35">
      <c r="B178" s="15" t="s">
        <v>81</v>
      </c>
      <c r="C178" s="5">
        <v>1</v>
      </c>
      <c r="D178" s="5">
        <v>1</v>
      </c>
      <c r="E178" s="6">
        <f>IF(C178=0,"-",(D178-C178)/C178)</f>
        <v>0</v>
      </c>
      <c r="H178" s="13"/>
    </row>
    <row r="179" spans="2:8" ht="14" thickBot="1" x14ac:dyDescent="0.35">
      <c r="B179" s="4" t="s">
        <v>43</v>
      </c>
      <c r="C179" s="5">
        <v>1</v>
      </c>
      <c r="D179" s="5">
        <v>1</v>
      </c>
      <c r="E179" s="6">
        <f t="shared" ref="E179:E185" si="26">IF(C179=0,"-",(D179-C179)/C179)</f>
        <v>0</v>
      </c>
      <c r="H179" s="13"/>
    </row>
    <row r="180" spans="2:8" ht="14" thickBot="1" x14ac:dyDescent="0.3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4" thickBot="1" x14ac:dyDescent="0.3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4" thickBot="1" x14ac:dyDescent="0.35">
      <c r="B182" s="15" t="s">
        <v>79</v>
      </c>
      <c r="C182" s="5">
        <v>26</v>
      </c>
      <c r="D182" s="5">
        <v>22</v>
      </c>
      <c r="E182" s="6">
        <f t="shared" si="26"/>
        <v>-0.15384615384615385</v>
      </c>
      <c r="H182" s="13"/>
    </row>
    <row r="183" spans="2:8" ht="14" thickBot="1" x14ac:dyDescent="0.35">
      <c r="B183" s="4" t="s">
        <v>47</v>
      </c>
      <c r="C183" s="5">
        <v>25</v>
      </c>
      <c r="D183" s="5">
        <v>18</v>
      </c>
      <c r="E183" s="6">
        <f t="shared" si="26"/>
        <v>-0.28000000000000003</v>
      </c>
      <c r="H183" s="13"/>
    </row>
    <row r="184" spans="2:8" ht="14" thickBot="1" x14ac:dyDescent="0.3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4" thickBot="1" x14ac:dyDescent="0.35">
      <c r="B185" s="4" t="s">
        <v>80</v>
      </c>
      <c r="C185" s="5">
        <v>1</v>
      </c>
      <c r="D185" s="5">
        <v>4</v>
      </c>
      <c r="E185" s="6">
        <f t="shared" si="26"/>
        <v>3</v>
      </c>
      <c r="H185" s="13"/>
    </row>
    <row r="196" spans="2:5" ht="42.75" customHeight="1" thickBot="1" x14ac:dyDescent="0.35">
      <c r="C196" s="8" t="s">
        <v>103</v>
      </c>
      <c r="D196" s="8" t="s">
        <v>104</v>
      </c>
      <c r="E196" s="8" t="s">
        <v>99</v>
      </c>
    </row>
    <row r="197" spans="2:5" ht="14" thickBot="1" x14ac:dyDescent="0.35">
      <c r="B197" s="4" t="s">
        <v>82</v>
      </c>
      <c r="C197" s="5">
        <v>0</v>
      </c>
      <c r="D197" s="5">
        <v>2</v>
      </c>
      <c r="E197" s="6" t="str">
        <f t="shared" ref="E197:E200" si="27">IF(C197=0,"-",(D197-C197)/C197)</f>
        <v>-</v>
      </c>
    </row>
    <row r="198" spans="2:5" ht="14" thickBot="1" x14ac:dyDescent="0.3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4" thickBot="1" x14ac:dyDescent="0.35">
      <c r="B199" s="4" t="s">
        <v>84</v>
      </c>
      <c r="C199" s="5">
        <v>0</v>
      </c>
      <c r="D199" s="5">
        <v>2</v>
      </c>
      <c r="E199" s="6" t="str">
        <f t="shared" si="27"/>
        <v>-</v>
      </c>
    </row>
    <row r="200" spans="2:5" ht="14" thickBot="1" x14ac:dyDescent="0.35">
      <c r="B200" s="4" t="s">
        <v>85</v>
      </c>
      <c r="C200" s="5">
        <v>0</v>
      </c>
      <c r="D200" s="5">
        <v>0</v>
      </c>
      <c r="E200" s="6" t="str">
        <f t="shared" si="27"/>
        <v>-</v>
      </c>
    </row>
    <row r="201" spans="2:5" x14ac:dyDescent="0.3">
      <c r="B201" s="7"/>
      <c r="C201" s="19"/>
      <c r="D201" s="19"/>
      <c r="E201" s="18"/>
    </row>
    <row r="206" spans="2:5" ht="42.75" customHeight="1" thickBot="1" x14ac:dyDescent="0.35">
      <c r="C206" s="8" t="s">
        <v>103</v>
      </c>
      <c r="D206" s="8" t="s">
        <v>104</v>
      </c>
      <c r="E206" s="8" t="s">
        <v>99</v>
      </c>
    </row>
    <row r="207" spans="2:5" ht="20.149999999999999" customHeight="1" thickBot="1" x14ac:dyDescent="0.3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49999999999999" customHeight="1" thickBot="1" x14ac:dyDescent="0.35">
      <c r="B208" s="17" t="s">
        <v>89</v>
      </c>
      <c r="C208" s="5">
        <v>0</v>
      </c>
      <c r="D208" s="5">
        <v>2</v>
      </c>
      <c r="E208" s="6" t="str">
        <f t="shared" si="28"/>
        <v>-</v>
      </c>
    </row>
    <row r="209" spans="2:5" ht="20.149999999999999" customHeight="1" thickBot="1" x14ac:dyDescent="0.35">
      <c r="B209" s="17" t="s">
        <v>86</v>
      </c>
      <c r="C209" s="5">
        <v>0</v>
      </c>
      <c r="D209" s="5">
        <v>2</v>
      </c>
      <c r="E209" s="6" t="str">
        <f t="shared" si="28"/>
        <v>-</v>
      </c>
    </row>
    <row r="210" spans="2:5" ht="20.149999999999999" customHeight="1" thickBot="1" x14ac:dyDescent="0.3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49999999999999" customHeight="1" thickBot="1" x14ac:dyDescent="0.35">
      <c r="B211" s="17" t="s">
        <v>90</v>
      </c>
      <c r="C211" s="5"/>
      <c r="D211" s="5"/>
      <c r="E211" s="6"/>
    </row>
    <row r="212" spans="2:5" ht="20.149999999999999" customHeight="1" thickBot="1" x14ac:dyDescent="0.3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4" thickBot="1" x14ac:dyDescent="0.3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4" thickBot="1" x14ac:dyDescent="0.3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x14ac:dyDescent="0.3">
      <c r="B215" s="21"/>
      <c r="C215" s="19"/>
      <c r="D215" s="19"/>
      <c r="E215" s="18"/>
    </row>
    <row r="220" spans="2:5" ht="42.75" customHeight="1" thickBot="1" x14ac:dyDescent="0.35">
      <c r="C220" s="8" t="s">
        <v>103</v>
      </c>
      <c r="D220" s="8" t="s">
        <v>104</v>
      </c>
      <c r="E220" s="8" t="s">
        <v>99</v>
      </c>
    </row>
    <row r="221" spans="2:5" ht="14" thickBot="1" x14ac:dyDescent="0.35">
      <c r="B221" s="16" t="s">
        <v>91</v>
      </c>
      <c r="C221" s="5">
        <v>4</v>
      </c>
      <c r="D221" s="5">
        <v>9</v>
      </c>
      <c r="E221" s="6">
        <f t="shared" ref="E221:E223" si="30">IF(C221=0,"-",(D221-C221)/C221)</f>
        <v>1.25</v>
      </c>
    </row>
    <row r="222" spans="2:5" ht="14" thickBot="1" x14ac:dyDescent="0.35">
      <c r="B222" s="16" t="s">
        <v>92</v>
      </c>
      <c r="C222" s="5">
        <v>1</v>
      </c>
      <c r="D222" s="5">
        <v>3</v>
      </c>
      <c r="E222" s="6">
        <f t="shared" si="30"/>
        <v>2</v>
      </c>
    </row>
    <row r="223" spans="2:5" ht="14" thickBot="1" x14ac:dyDescent="0.35">
      <c r="B223" s="16" t="s">
        <v>93</v>
      </c>
      <c r="C223" s="5">
        <v>9</v>
      </c>
      <c r="D223" s="5">
        <v>16</v>
      </c>
      <c r="E223" s="6">
        <f t="shared" si="30"/>
        <v>0.77777777777777779</v>
      </c>
    </row>
    <row r="224" spans="2:5" ht="14" thickBot="1" x14ac:dyDescent="0.35">
      <c r="C224" s="5"/>
      <c r="D224" s="5"/>
      <c r="E224" s="6"/>
    </row>
    <row r="225" spans="3:5" ht="14" thickBot="1" x14ac:dyDescent="0.35">
      <c r="C225" s="5"/>
      <c r="D225" s="5"/>
      <c r="E225" s="6"/>
    </row>
    <row r="226" spans="3:5" ht="14" thickBot="1" x14ac:dyDescent="0.35">
      <c r="C226" s="5"/>
      <c r="D226" s="5"/>
      <c r="E226" s="6"/>
    </row>
    <row r="227" spans="3:5" ht="14" thickBot="1" x14ac:dyDescent="0.35">
      <c r="C227" s="5"/>
      <c r="D227" s="5"/>
      <c r="E227" s="6"/>
    </row>
    <row r="228" spans="3:5" ht="14" thickBot="1" x14ac:dyDescent="0.3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8"/>
  <sheetViews>
    <sheetView workbookViewId="0"/>
  </sheetViews>
  <sheetFormatPr baseColWidth="10" defaultRowHeight="13.5" x14ac:dyDescent="0.3"/>
  <cols>
    <col min="2" max="2" width="56.84375" bestFit="1" customWidth="1"/>
    <col min="3" max="4" width="12.4609375" customWidth="1"/>
    <col min="5" max="5" width="12.765625" customWidth="1"/>
    <col min="6" max="6" width="8.765625" bestFit="1" customWidth="1"/>
    <col min="7" max="7" width="11.61328125" customWidth="1"/>
    <col min="8" max="8" width="12.15234375" customWidth="1"/>
    <col min="9" max="9" width="12.765625" customWidth="1"/>
    <col min="10" max="10" width="8.765625" bestFit="1" customWidth="1"/>
    <col min="11" max="11" width="11.61328125" bestFit="1" customWidth="1"/>
    <col min="12" max="12" width="12" bestFit="1" customWidth="1"/>
    <col min="13" max="13" width="12.765625" customWidth="1"/>
    <col min="14" max="14" width="9.61328125" bestFit="1" customWidth="1"/>
  </cols>
  <sheetData>
    <row r="1" spans="1:5" ht="14" thickBot="1" x14ac:dyDescent="0.35">
      <c r="A1" s="5"/>
      <c r="B1" s="5"/>
    </row>
    <row r="2" spans="1:5" ht="14" thickBot="1" x14ac:dyDescent="0.35">
      <c r="A2" s="5"/>
      <c r="B2" s="5"/>
    </row>
    <row r="3" spans="1:5" ht="14" thickBot="1" x14ac:dyDescent="0.35">
      <c r="A3" s="5"/>
      <c r="B3" s="5"/>
    </row>
    <row r="11" spans="1:5" ht="27" customHeight="1" x14ac:dyDescent="0.3">
      <c r="B11" s="20" t="str">
        <f>Portada!B9</f>
        <v>4º Trimestre 2025</v>
      </c>
    </row>
    <row r="13" spans="1:5" ht="42.75" customHeight="1" thickBot="1" x14ac:dyDescent="0.35">
      <c r="C13" s="8" t="s">
        <v>103</v>
      </c>
      <c r="D13" s="8" t="s">
        <v>104</v>
      </c>
      <c r="E13" s="8" t="s">
        <v>99</v>
      </c>
    </row>
    <row r="14" spans="1:5" ht="20.149999999999999" customHeight="1" thickBot="1" x14ac:dyDescent="0.35">
      <c r="B14" s="4" t="s">
        <v>22</v>
      </c>
      <c r="C14" s="5">
        <v>3172</v>
      </c>
      <c r="D14" s="5">
        <v>2764</v>
      </c>
      <c r="E14" s="6">
        <f>IF(C14&gt;0,(D14-C14)/C14)</f>
        <v>-0.12862547288776796</v>
      </c>
    </row>
    <row r="15" spans="1:5" ht="20.149999999999999" customHeight="1" thickBot="1" x14ac:dyDescent="0.35">
      <c r="B15" s="4" t="s">
        <v>17</v>
      </c>
      <c r="C15" s="5">
        <v>2913</v>
      </c>
      <c r="D15" s="5">
        <v>2425</v>
      </c>
      <c r="E15" s="6">
        <f t="shared" ref="E15:E25" si="0">IF(C15&gt;0,(D15-C15)/C15)</f>
        <v>-0.16752488843117061</v>
      </c>
    </row>
    <row r="16" spans="1:5" ht="20.149999999999999" customHeight="1" thickBot="1" x14ac:dyDescent="0.35">
      <c r="B16" s="4" t="s">
        <v>18</v>
      </c>
      <c r="C16" s="5">
        <v>2023</v>
      </c>
      <c r="D16" s="5">
        <v>1771</v>
      </c>
      <c r="E16" s="6">
        <f t="shared" si="0"/>
        <v>-0.1245674740484429</v>
      </c>
    </row>
    <row r="17" spans="2:5" ht="20.149999999999999" customHeight="1" thickBot="1" x14ac:dyDescent="0.35">
      <c r="B17" s="4" t="s">
        <v>19</v>
      </c>
      <c r="C17" s="5">
        <v>890</v>
      </c>
      <c r="D17" s="5">
        <v>654</v>
      </c>
      <c r="E17" s="6">
        <f t="shared" si="0"/>
        <v>-0.26516853932584272</v>
      </c>
    </row>
    <row r="18" spans="2:5" ht="20.149999999999999" customHeight="1" thickBot="1" x14ac:dyDescent="0.35">
      <c r="B18" s="4" t="s">
        <v>100</v>
      </c>
      <c r="C18" s="5">
        <v>1</v>
      </c>
      <c r="D18" s="5">
        <v>4</v>
      </c>
      <c r="E18" s="6">
        <f>IF(C18=0,"-",(D18-C18)/C18)</f>
        <v>3</v>
      </c>
    </row>
    <row r="19" spans="2:5" ht="20.149999999999999" customHeight="1" thickBot="1" x14ac:dyDescent="0.35">
      <c r="B19" s="4" t="s">
        <v>101</v>
      </c>
      <c r="C19" s="5">
        <v>2</v>
      </c>
      <c r="D19" s="5">
        <v>0</v>
      </c>
      <c r="E19" s="6">
        <f>IF(C19=0,"-",(D19-C19)/C19)</f>
        <v>-1</v>
      </c>
    </row>
    <row r="20" spans="2:5" ht="20.149999999999999" customHeight="1" thickBot="1" x14ac:dyDescent="0.35">
      <c r="B20" s="4" t="s">
        <v>20</v>
      </c>
      <c r="C20" s="6">
        <f>C17/C15</f>
        <v>0.30552694816340542</v>
      </c>
      <c r="D20" s="6">
        <f>D17/D15</f>
        <v>0.26969072164948454</v>
      </c>
      <c r="E20" s="6">
        <f t="shared" si="0"/>
        <v>-0.11729317734275452</v>
      </c>
    </row>
    <row r="21" spans="2:5" ht="30" customHeight="1" thickBot="1" x14ac:dyDescent="0.35">
      <c r="B21" s="4" t="s">
        <v>23</v>
      </c>
      <c r="C21" s="5">
        <v>451</v>
      </c>
      <c r="D21" s="5">
        <v>237</v>
      </c>
      <c r="E21" s="6">
        <f t="shared" si="0"/>
        <v>-0.4745011086474501</v>
      </c>
    </row>
    <row r="22" spans="2:5" ht="20.149999999999999" customHeight="1" thickBot="1" x14ac:dyDescent="0.35">
      <c r="B22" s="4" t="s">
        <v>24</v>
      </c>
      <c r="C22" s="5">
        <v>252</v>
      </c>
      <c r="D22" s="5">
        <v>126</v>
      </c>
      <c r="E22" s="6">
        <f t="shared" si="0"/>
        <v>-0.5</v>
      </c>
    </row>
    <row r="23" spans="2:5" ht="20.149999999999999" customHeight="1" thickBot="1" x14ac:dyDescent="0.35">
      <c r="B23" s="4" t="s">
        <v>25</v>
      </c>
      <c r="C23" s="5">
        <v>199</v>
      </c>
      <c r="D23" s="5">
        <v>111</v>
      </c>
      <c r="E23" s="6">
        <f t="shared" si="0"/>
        <v>-0.44221105527638194</v>
      </c>
    </row>
    <row r="24" spans="2:5" ht="20.149999999999999" customHeight="1" thickBot="1" x14ac:dyDescent="0.35">
      <c r="B24" s="4" t="s">
        <v>21</v>
      </c>
      <c r="C24" s="6">
        <f>C23/C21</f>
        <v>0.44124168514412415</v>
      </c>
      <c r="D24" s="6">
        <f t="shared" ref="D24" si="1">D23/D21</f>
        <v>0.46835443037974683</v>
      </c>
      <c r="E24" s="6">
        <f t="shared" si="0"/>
        <v>6.1446472870682563E-2</v>
      </c>
    </row>
    <row r="25" spans="2:5" ht="20.149999999999999" customHeight="1" thickBot="1" x14ac:dyDescent="0.35">
      <c r="B25" s="7" t="s">
        <v>26</v>
      </c>
      <c r="C25" s="6">
        <v>0.25694242919529298</v>
      </c>
      <c r="D25" s="6">
        <v>0.21196718660542196</v>
      </c>
      <c r="E25" s="6">
        <f t="shared" si="0"/>
        <v>-0.17504015483440027</v>
      </c>
    </row>
    <row r="33" spans="2:5" ht="42.75" customHeight="1" thickBot="1" x14ac:dyDescent="0.35">
      <c r="C33" s="8" t="s">
        <v>103</v>
      </c>
      <c r="D33" s="8" t="s">
        <v>104</v>
      </c>
      <c r="E33" s="8" t="s">
        <v>99</v>
      </c>
    </row>
    <row r="34" spans="2:5" ht="20.149999999999999" customHeight="1" thickBot="1" x14ac:dyDescent="0.35">
      <c r="B34" s="4" t="s">
        <v>27</v>
      </c>
      <c r="C34" s="5">
        <v>410</v>
      </c>
      <c r="D34" s="5">
        <v>378</v>
      </c>
      <c r="E34" s="6">
        <f>IF(C34&gt;0,(D34-C34)/C34,"-")</f>
        <v>-7.8048780487804878E-2</v>
      </c>
    </row>
    <row r="35" spans="2:5" ht="20.149999999999999" customHeight="1" thickBot="1" x14ac:dyDescent="0.35">
      <c r="B35" s="4" t="s">
        <v>29</v>
      </c>
      <c r="C35" s="5">
        <v>1</v>
      </c>
      <c r="D35" s="5">
        <v>2</v>
      </c>
      <c r="E35" s="6">
        <f t="shared" ref="E35:E37" si="2">IF(C35&gt;0,(D35-C35)/C35,"-")</f>
        <v>1</v>
      </c>
    </row>
    <row r="36" spans="2:5" ht="20.149999999999999" customHeight="1" thickBot="1" x14ac:dyDescent="0.35">
      <c r="B36" s="4" t="s">
        <v>28</v>
      </c>
      <c r="C36" s="5">
        <v>319</v>
      </c>
      <c r="D36" s="5">
        <v>269</v>
      </c>
      <c r="E36" s="6">
        <f t="shared" si="2"/>
        <v>-0.15673981191222572</v>
      </c>
    </row>
    <row r="37" spans="2:5" ht="20.149999999999999" customHeight="1" thickBot="1" x14ac:dyDescent="0.35">
      <c r="B37" s="4" t="s">
        <v>30</v>
      </c>
      <c r="C37" s="5">
        <v>90</v>
      </c>
      <c r="D37" s="5">
        <v>107</v>
      </c>
      <c r="E37" s="6">
        <f t="shared" si="2"/>
        <v>0.18888888888888888</v>
      </c>
    </row>
    <row r="43" spans="2:5" ht="42.75" customHeight="1" thickBot="1" x14ac:dyDescent="0.35">
      <c r="C43" s="8" t="s">
        <v>103</v>
      </c>
      <c r="D43" s="8" t="s">
        <v>104</v>
      </c>
      <c r="E43" s="8" t="s">
        <v>99</v>
      </c>
    </row>
    <row r="44" spans="2:5" ht="20.149999999999999" customHeight="1" thickBot="1" x14ac:dyDescent="0.35">
      <c r="B44" s="4" t="s">
        <v>33</v>
      </c>
      <c r="C44" s="5">
        <v>734</v>
      </c>
      <c r="D44" s="5">
        <v>709</v>
      </c>
      <c r="E44" s="6">
        <f>IF(C44&gt;0,(D44-C44)/C44,"-")</f>
        <v>-3.4059945504087197E-2</v>
      </c>
    </row>
    <row r="45" spans="2:5" ht="20.149999999999999" customHeight="1" thickBot="1" x14ac:dyDescent="0.35">
      <c r="B45" s="4" t="s">
        <v>34</v>
      </c>
      <c r="C45" s="5">
        <v>34</v>
      </c>
      <c r="D45" s="5">
        <v>33</v>
      </c>
      <c r="E45" s="6">
        <f t="shared" ref="E45:E51" si="3">IF(C45&gt;0,(D45-C45)/C45,"-")</f>
        <v>-2.9411764705882353E-2</v>
      </c>
    </row>
    <row r="46" spans="2:5" ht="20.149999999999999" customHeight="1" thickBot="1" x14ac:dyDescent="0.35">
      <c r="B46" s="4" t="s">
        <v>31</v>
      </c>
      <c r="C46" s="5">
        <v>128</v>
      </c>
      <c r="D46" s="5">
        <v>161</v>
      </c>
      <c r="E46" s="6">
        <f t="shared" si="3"/>
        <v>0.2578125</v>
      </c>
    </row>
    <row r="47" spans="2:5" ht="20.149999999999999" customHeight="1" thickBot="1" x14ac:dyDescent="0.35">
      <c r="B47" s="4" t="s">
        <v>32</v>
      </c>
      <c r="C47" s="5">
        <v>1036</v>
      </c>
      <c r="D47" s="5">
        <v>884</v>
      </c>
      <c r="E47" s="6">
        <f t="shared" si="3"/>
        <v>-0.14671814671814673</v>
      </c>
    </row>
    <row r="48" spans="2:5" ht="20.149999999999999" customHeight="1" thickBot="1" x14ac:dyDescent="0.35">
      <c r="B48" s="4" t="s">
        <v>35</v>
      </c>
      <c r="C48" s="5">
        <v>182</v>
      </c>
      <c r="D48" s="5">
        <v>165</v>
      </c>
      <c r="E48" s="6">
        <f t="shared" si="3"/>
        <v>-9.3406593406593408E-2</v>
      </c>
    </row>
    <row r="49" spans="2:5" ht="20.149999999999999" customHeight="1" thickBot="1" x14ac:dyDescent="0.35">
      <c r="B49" s="4" t="s">
        <v>67</v>
      </c>
      <c r="C49" s="5">
        <v>413</v>
      </c>
      <c r="D49" s="5">
        <v>684</v>
      </c>
      <c r="E49" s="6">
        <f t="shared" si="3"/>
        <v>0.6561743341404358</v>
      </c>
    </row>
    <row r="50" spans="2:5" ht="20.149999999999999" customHeight="1" collapsed="1" thickBot="1" x14ac:dyDescent="0.35">
      <c r="B50" s="4" t="s">
        <v>36</v>
      </c>
      <c r="C50" s="6">
        <f>C44/(C44+C45)</f>
        <v>0.95572916666666663</v>
      </c>
      <c r="D50" s="6">
        <f>D44/(D44+D45)</f>
        <v>0.95552560646900264</v>
      </c>
      <c r="E50" s="6">
        <f t="shared" si="3"/>
        <v>-2.1298941662934966E-4</v>
      </c>
    </row>
    <row r="51" spans="2:5" ht="20.149999999999999" customHeight="1" thickBot="1" x14ac:dyDescent="0.35">
      <c r="B51" s="4" t="s">
        <v>37</v>
      </c>
      <c r="C51" s="6">
        <f>C47/(C46+C47)</f>
        <v>0.89003436426116833</v>
      </c>
      <c r="D51" s="6">
        <f t="shared" ref="D51" si="4">D47/(D46+D47)</f>
        <v>0.84593301435406698</v>
      </c>
      <c r="E51" s="6">
        <f t="shared" si="3"/>
        <v>-4.955016533963897E-2</v>
      </c>
    </row>
    <row r="57" spans="2:5" ht="42.75" customHeight="1" thickBot="1" x14ac:dyDescent="0.35">
      <c r="C57" s="8" t="s">
        <v>103</v>
      </c>
      <c r="D57" s="8" t="s">
        <v>104</v>
      </c>
      <c r="E57" s="8" t="s">
        <v>99</v>
      </c>
    </row>
    <row r="58" spans="2:5" ht="20.149999999999999" customHeight="1" thickBot="1" x14ac:dyDescent="0.35">
      <c r="B58" s="4" t="s">
        <v>38</v>
      </c>
      <c r="C58" s="5">
        <v>772</v>
      </c>
      <c r="D58" s="5">
        <v>744</v>
      </c>
      <c r="E58" s="6">
        <f>IF(C58&gt;0,(D58-C58)/C58,"-")</f>
        <v>-3.6269430051813469E-2</v>
      </c>
    </row>
    <row r="59" spans="2:5" ht="20.149999999999999" customHeight="1" thickBot="1" x14ac:dyDescent="0.35">
      <c r="B59" s="4" t="s">
        <v>41</v>
      </c>
      <c r="C59" s="5">
        <v>524</v>
      </c>
      <c r="D59" s="5">
        <v>503</v>
      </c>
      <c r="E59" s="6">
        <f t="shared" ref="E59:E63" si="5">IF(C59&gt;0,(D59-C59)/C59,"-")</f>
        <v>-4.0076335877862593E-2</v>
      </c>
    </row>
    <row r="60" spans="2:5" ht="20.149999999999999" customHeight="1" thickBot="1" x14ac:dyDescent="0.35">
      <c r="B60" s="4" t="s">
        <v>42</v>
      </c>
      <c r="C60" s="5">
        <v>214</v>
      </c>
      <c r="D60" s="5">
        <v>208</v>
      </c>
      <c r="E60" s="6">
        <f t="shared" si="5"/>
        <v>-2.8037383177570093E-2</v>
      </c>
    </row>
    <row r="61" spans="2:5" ht="20.149999999999999" customHeight="1" collapsed="1" thickBot="1" x14ac:dyDescent="0.35">
      <c r="B61" s="4" t="s">
        <v>98</v>
      </c>
      <c r="C61" s="6">
        <f>(C59+C60)/C58</f>
        <v>0.95595854922279788</v>
      </c>
      <c r="D61" s="6">
        <f>(D59+D60)/D58</f>
        <v>0.95564516129032262</v>
      </c>
      <c r="E61" s="6">
        <f t="shared" si="5"/>
        <v>-3.2782585890366159E-4</v>
      </c>
    </row>
    <row r="62" spans="2:5" ht="20.149999999999999" customHeight="1" thickBot="1" x14ac:dyDescent="0.35">
      <c r="B62" s="4" t="s">
        <v>39</v>
      </c>
      <c r="C62" s="6">
        <v>0.94927536231884058</v>
      </c>
      <c r="D62" s="6">
        <v>0.94371482176360222</v>
      </c>
      <c r="E62" s="6">
        <f t="shared" si="5"/>
        <v>-5.8576686765106365E-3</v>
      </c>
    </row>
    <row r="63" spans="2:5" ht="20.149999999999999" customHeight="1" thickBot="1" x14ac:dyDescent="0.35">
      <c r="B63" s="4" t="s">
        <v>40</v>
      </c>
      <c r="C63" s="6">
        <v>0.97272727272727277</v>
      </c>
      <c r="D63" s="6">
        <v>0.98578199052132698</v>
      </c>
      <c r="E63" s="6">
        <f t="shared" si="5"/>
        <v>1.3420737919121144E-2</v>
      </c>
    </row>
    <row r="64" spans="2:5" ht="14" thickBot="1" x14ac:dyDescent="0.35">
      <c r="E64" s="6"/>
    </row>
    <row r="69" spans="2:5" ht="42.75" customHeight="1" thickBot="1" x14ac:dyDescent="0.35">
      <c r="C69" s="8" t="s">
        <v>103</v>
      </c>
      <c r="D69" s="8" t="s">
        <v>104</v>
      </c>
      <c r="E69" s="8" t="s">
        <v>99</v>
      </c>
    </row>
    <row r="70" spans="2:5" ht="20.149999999999999" customHeight="1" thickBot="1" x14ac:dyDescent="0.35">
      <c r="B70" s="4" t="s">
        <v>44</v>
      </c>
      <c r="C70" s="5">
        <v>2959</v>
      </c>
      <c r="D70" s="5">
        <v>2564</v>
      </c>
      <c r="E70" s="6">
        <f>IF(C70&gt;0,(D70-C70)/C70,"-")</f>
        <v>-0.1334910442717134</v>
      </c>
    </row>
    <row r="71" spans="2:5" ht="20.149999999999999" customHeight="1" thickBot="1" x14ac:dyDescent="0.35">
      <c r="B71" s="4" t="s">
        <v>45</v>
      </c>
      <c r="C71" s="5">
        <v>1419</v>
      </c>
      <c r="D71" s="5">
        <v>1262</v>
      </c>
      <c r="E71" s="6">
        <f t="shared" ref="E71:E77" si="6">IF(C71&gt;0,(D71-C71)/C71,"-")</f>
        <v>-0.11064129668780831</v>
      </c>
    </row>
    <row r="72" spans="2:5" ht="20.149999999999999" customHeight="1" thickBot="1" x14ac:dyDescent="0.35">
      <c r="B72" s="4" t="s">
        <v>43</v>
      </c>
      <c r="C72" s="5">
        <v>11</v>
      </c>
      <c r="D72" s="5">
        <v>4</v>
      </c>
      <c r="E72" s="6">
        <f t="shared" si="6"/>
        <v>-0.63636363636363635</v>
      </c>
    </row>
    <row r="73" spans="2:5" ht="20.149999999999999" customHeight="1" thickBot="1" x14ac:dyDescent="0.35">
      <c r="B73" s="4" t="s">
        <v>46</v>
      </c>
      <c r="C73" s="5">
        <v>1154</v>
      </c>
      <c r="D73" s="5">
        <v>911</v>
      </c>
      <c r="E73" s="6">
        <f t="shared" si="6"/>
        <v>-0.21057192374350087</v>
      </c>
    </row>
    <row r="74" spans="2:5" ht="20.149999999999999" customHeight="1" thickBot="1" x14ac:dyDescent="0.35">
      <c r="B74" s="4" t="s">
        <v>47</v>
      </c>
      <c r="C74" s="5">
        <v>193</v>
      </c>
      <c r="D74" s="5">
        <v>193</v>
      </c>
      <c r="E74" s="6">
        <f t="shared" si="6"/>
        <v>0</v>
      </c>
    </row>
    <row r="75" spans="2:5" ht="20.149999999999999" customHeight="1" thickBot="1" x14ac:dyDescent="0.35">
      <c r="B75" s="4" t="s">
        <v>48</v>
      </c>
      <c r="C75" s="5">
        <v>182</v>
      </c>
      <c r="D75" s="5">
        <v>194</v>
      </c>
      <c r="E75" s="6">
        <f t="shared" si="6"/>
        <v>6.5934065934065936E-2</v>
      </c>
    </row>
    <row r="76" spans="2:5" ht="20.149999999999999" customHeight="1" thickBot="1" x14ac:dyDescent="0.3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49999999999999" customHeight="1" thickBot="1" x14ac:dyDescent="0.3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35">
      <c r="C89" s="8" t="s">
        <v>103</v>
      </c>
      <c r="D89" s="8" t="s">
        <v>104</v>
      </c>
      <c r="E89" s="8" t="s">
        <v>99</v>
      </c>
    </row>
    <row r="90" spans="2:5" ht="27.5" thickBot="1" x14ac:dyDescent="0.35">
      <c r="B90" s="4" t="s">
        <v>51</v>
      </c>
      <c r="C90" s="5">
        <v>87</v>
      </c>
      <c r="D90" s="5">
        <v>72</v>
      </c>
      <c r="E90" s="6">
        <f>IF(C90&gt;0,(D90-C90)/C90,"-")</f>
        <v>-0.17241379310344829</v>
      </c>
    </row>
    <row r="91" spans="2:5" ht="27.5" thickBot="1" x14ac:dyDescent="0.35">
      <c r="B91" s="4" t="s">
        <v>52</v>
      </c>
      <c r="C91" s="5">
        <v>41</v>
      </c>
      <c r="D91" s="5">
        <v>58</v>
      </c>
      <c r="E91" s="6">
        <f t="shared" ref="E91:E93" si="7">IF(C91&gt;0,(D91-C91)/C91,"-")</f>
        <v>0.41463414634146339</v>
      </c>
    </row>
    <row r="92" spans="2:5" ht="29.25" customHeight="1" thickBot="1" x14ac:dyDescent="0.35">
      <c r="B92" s="4" t="s">
        <v>53</v>
      </c>
      <c r="C92" s="5">
        <v>73</v>
      </c>
      <c r="D92" s="5">
        <v>45</v>
      </c>
      <c r="E92" s="6">
        <f t="shared" si="7"/>
        <v>-0.38356164383561642</v>
      </c>
    </row>
    <row r="93" spans="2:5" ht="29.25" customHeight="1" thickBot="1" x14ac:dyDescent="0.35">
      <c r="B93" s="4" t="s">
        <v>54</v>
      </c>
      <c r="C93" s="6">
        <f>(C90+C91)/(C90+C91+C92)</f>
        <v>0.63681592039800994</v>
      </c>
      <c r="D93" s="6">
        <f>(D90+D91)/(D90+D91+D92)</f>
        <v>0.74285714285714288</v>
      </c>
      <c r="E93" s="6">
        <f t="shared" si="7"/>
        <v>0.16651785714285722</v>
      </c>
    </row>
    <row r="99" spans="2:5" ht="42.75" customHeight="1" thickBot="1" x14ac:dyDescent="0.35">
      <c r="C99" s="8" t="s">
        <v>103</v>
      </c>
      <c r="D99" s="8" t="s">
        <v>104</v>
      </c>
      <c r="E99" s="8" t="s">
        <v>99</v>
      </c>
    </row>
    <row r="100" spans="2:5" ht="20.149999999999999" customHeight="1" thickBot="1" x14ac:dyDescent="0.35">
      <c r="B100" s="4" t="s">
        <v>38</v>
      </c>
      <c r="C100" s="5">
        <v>201</v>
      </c>
      <c r="D100" s="5">
        <v>175</v>
      </c>
      <c r="E100" s="6">
        <f>IF(C100&gt;0,(D100-C100)/C100,"-")</f>
        <v>-0.12935323383084577</v>
      </c>
    </row>
    <row r="101" spans="2:5" ht="20.149999999999999" customHeight="1" thickBot="1" x14ac:dyDescent="0.35">
      <c r="B101" s="4" t="s">
        <v>41</v>
      </c>
      <c r="C101" s="5">
        <v>104</v>
      </c>
      <c r="D101" s="5">
        <v>98</v>
      </c>
      <c r="E101" s="6">
        <f t="shared" ref="E101:E105" si="8">IF(C101&gt;0,(D101-C101)/C101,"-")</f>
        <v>-5.7692307692307696E-2</v>
      </c>
    </row>
    <row r="102" spans="2:5" ht="20.149999999999999" customHeight="1" thickBot="1" x14ac:dyDescent="0.35">
      <c r="B102" s="4" t="s">
        <v>42</v>
      </c>
      <c r="C102" s="5">
        <v>24</v>
      </c>
      <c r="D102" s="5">
        <v>32</v>
      </c>
      <c r="E102" s="6">
        <f t="shared" si="8"/>
        <v>0.33333333333333331</v>
      </c>
    </row>
    <row r="103" spans="2:5" ht="20.149999999999999" customHeight="1" thickBot="1" x14ac:dyDescent="0.35">
      <c r="B103" s="4" t="s">
        <v>98</v>
      </c>
      <c r="C103" s="6">
        <f>(C101+C102)/C100</f>
        <v>0.63681592039800994</v>
      </c>
      <c r="D103" s="6">
        <f>(D101+D102)/D100</f>
        <v>0.74285714285714288</v>
      </c>
      <c r="E103" s="6">
        <f t="shared" si="8"/>
        <v>0.16651785714285722</v>
      </c>
    </row>
    <row r="104" spans="2:5" ht="20.149999999999999" customHeight="1" thickBot="1" x14ac:dyDescent="0.35">
      <c r="B104" s="4" t="s">
        <v>39</v>
      </c>
      <c r="C104" s="6">
        <v>0.63030303030303025</v>
      </c>
      <c r="D104" s="6">
        <v>0.71014492753623193</v>
      </c>
      <c r="E104" s="6">
        <f t="shared" si="8"/>
        <v>0.12667224080267575</v>
      </c>
    </row>
    <row r="105" spans="2:5" ht="20.149999999999999" customHeight="1" thickBot="1" x14ac:dyDescent="0.35">
      <c r="B105" s="4" t="s">
        <v>40</v>
      </c>
      <c r="C105" s="6">
        <v>0.66666666666666663</v>
      </c>
      <c r="D105" s="6">
        <v>0.86486486486486491</v>
      </c>
      <c r="E105" s="6">
        <f t="shared" si="8"/>
        <v>0.29729729729729742</v>
      </c>
    </row>
    <row r="111" spans="2:5" ht="42.75" customHeight="1" thickBot="1" x14ac:dyDescent="0.35">
      <c r="C111" s="8" t="s">
        <v>103</v>
      </c>
      <c r="D111" s="8" t="s">
        <v>104</v>
      </c>
      <c r="E111" s="8" t="s">
        <v>99</v>
      </c>
    </row>
    <row r="112" spans="2:5" ht="14" thickBot="1" x14ac:dyDescent="0.35">
      <c r="B112" s="4" t="s">
        <v>55</v>
      </c>
      <c r="C112" s="5">
        <v>194</v>
      </c>
      <c r="D112" s="5">
        <v>205</v>
      </c>
      <c r="E112" s="6">
        <f>IF(C112&gt;0,(D112-C112)/C112,"-")</f>
        <v>5.6701030927835051E-2</v>
      </c>
    </row>
    <row r="113" spans="2:14" ht="14" thickBot="1" x14ac:dyDescent="0.35">
      <c r="B113" s="4" t="s">
        <v>56</v>
      </c>
      <c r="C113" s="5">
        <v>106</v>
      </c>
      <c r="D113" s="5">
        <v>106</v>
      </c>
      <c r="E113" s="6">
        <f t="shared" ref="E113:E114" si="9">IF(C113&gt;0,(D113-C113)/C113,"-")</f>
        <v>0</v>
      </c>
    </row>
    <row r="114" spans="2:14" ht="14" thickBot="1" x14ac:dyDescent="0.35">
      <c r="B114" s="4" t="s">
        <v>57</v>
      </c>
      <c r="C114" s="5">
        <v>88</v>
      </c>
      <c r="D114" s="5">
        <v>99</v>
      </c>
      <c r="E114" s="6">
        <f t="shared" si="9"/>
        <v>0.125</v>
      </c>
    </row>
    <row r="116" spans="2:14" x14ac:dyDescent="0.3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3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3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4" thickBot="1" x14ac:dyDescent="0.35">
      <c r="B128" s="4" t="s">
        <v>63</v>
      </c>
      <c r="C128" s="10">
        <v>3</v>
      </c>
      <c r="D128" s="10">
        <v>0</v>
      </c>
      <c r="E128" s="10">
        <v>1</v>
      </c>
      <c r="F128" s="10">
        <v>4</v>
      </c>
      <c r="G128" s="10">
        <v>6</v>
      </c>
      <c r="H128" s="10">
        <v>3</v>
      </c>
      <c r="I128" s="10">
        <v>0</v>
      </c>
      <c r="J128" s="10">
        <v>9</v>
      </c>
      <c r="K128" s="6">
        <f>IF(C128=0,"-",(G128-C128)/C128)</f>
        <v>1</v>
      </c>
      <c r="L128" s="6" t="str">
        <f t="shared" ref="L128:N133" si="10">IF(D128=0,"-",(H128-D128)/D128)</f>
        <v>-</v>
      </c>
      <c r="M128" s="6">
        <f t="shared" si="10"/>
        <v>-1</v>
      </c>
      <c r="N128" s="6">
        <f t="shared" si="10"/>
        <v>1.25</v>
      </c>
    </row>
    <row r="129" spans="2:14" ht="14" thickBot="1" x14ac:dyDescent="0.35">
      <c r="B129" s="4" t="s">
        <v>64</v>
      </c>
      <c r="C129" s="10">
        <v>0</v>
      </c>
      <c r="D129" s="10">
        <v>1</v>
      </c>
      <c r="E129" s="10">
        <v>0</v>
      </c>
      <c r="F129" s="10">
        <v>1</v>
      </c>
      <c r="G129" s="10">
        <v>4</v>
      </c>
      <c r="H129" s="10">
        <v>2</v>
      </c>
      <c r="I129" s="10">
        <v>0</v>
      </c>
      <c r="J129" s="10">
        <v>6</v>
      </c>
      <c r="K129" s="6" t="str">
        <f t="shared" ref="K129:K133" si="11">IF(C129=0,"-",(G129-C129)/C129)</f>
        <v>-</v>
      </c>
      <c r="L129" s="6">
        <f t="shared" si="10"/>
        <v>1</v>
      </c>
      <c r="M129" s="6" t="str">
        <f t="shared" si="10"/>
        <v>-</v>
      </c>
      <c r="N129" s="6">
        <f t="shared" si="10"/>
        <v>5</v>
      </c>
    </row>
    <row r="130" spans="2:14" ht="14" thickBot="1" x14ac:dyDescent="0.3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4" thickBot="1" x14ac:dyDescent="0.3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4" thickBot="1" x14ac:dyDescent="0.3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4" thickBot="1" x14ac:dyDescent="0.35">
      <c r="B133" s="4" t="s">
        <v>68</v>
      </c>
      <c r="C133" s="10">
        <v>3</v>
      </c>
      <c r="D133" s="10">
        <v>1</v>
      </c>
      <c r="E133" s="10">
        <v>1</v>
      </c>
      <c r="F133" s="10">
        <v>5</v>
      </c>
      <c r="G133" s="10">
        <v>10</v>
      </c>
      <c r="H133" s="10">
        <v>5</v>
      </c>
      <c r="I133" s="10">
        <v>0</v>
      </c>
      <c r="J133" s="10">
        <v>15</v>
      </c>
      <c r="K133" s="6">
        <f t="shared" si="11"/>
        <v>2.3333333333333335</v>
      </c>
      <c r="L133" s="6">
        <f t="shared" si="10"/>
        <v>4</v>
      </c>
      <c r="M133" s="6">
        <f t="shared" si="10"/>
        <v>-1</v>
      </c>
      <c r="N133" s="6">
        <f t="shared" si="10"/>
        <v>2</v>
      </c>
    </row>
    <row r="134" spans="2:14" ht="14" thickBot="1" x14ac:dyDescent="0.3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>
        <f t="shared" ref="E134:J134" si="12">IF(E128=0,"-",E128/(E128+E129))</f>
        <v>1</v>
      </c>
      <c r="F134" s="6">
        <f t="shared" si="12"/>
        <v>0.8</v>
      </c>
      <c r="G134" s="6">
        <f t="shared" si="12"/>
        <v>0.6</v>
      </c>
      <c r="H134" s="6">
        <f t="shared" si="12"/>
        <v>0.6</v>
      </c>
      <c r="I134" s="6" t="str">
        <f t="shared" si="12"/>
        <v>-</v>
      </c>
      <c r="J134" s="6">
        <f t="shared" si="12"/>
        <v>0.6</v>
      </c>
      <c r="K134" s="6">
        <f>IF(OR(C134="-",G134="-"),"-",(G134-C134)/C134)</f>
        <v>-0.4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-0.25000000000000006</v>
      </c>
    </row>
    <row r="135" spans="2:14" ht="14" thickBot="1" x14ac:dyDescent="0.3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3">
      <c r="C136" s="13"/>
    </row>
    <row r="137" spans="2:14" x14ac:dyDescent="0.3">
      <c r="C137" s="13"/>
      <c r="M137" s="14"/>
    </row>
    <row r="138" spans="2:14" x14ac:dyDescent="0.3">
      <c r="C138" s="13"/>
    </row>
    <row r="141" spans="2:14" ht="29.25" customHeight="1" thickBot="1" x14ac:dyDescent="0.3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3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4" thickBot="1" x14ac:dyDescent="0.35">
      <c r="B143" s="4" t="s">
        <v>71</v>
      </c>
      <c r="C143" s="10">
        <v>34</v>
      </c>
      <c r="D143" s="10">
        <v>0</v>
      </c>
      <c r="E143" s="10">
        <v>4</v>
      </c>
      <c r="F143" s="10">
        <v>38</v>
      </c>
      <c r="G143" s="10">
        <v>3</v>
      </c>
      <c r="H143" s="10">
        <v>0</v>
      </c>
      <c r="I143" s="10">
        <v>2</v>
      </c>
      <c r="J143" s="10">
        <v>5</v>
      </c>
      <c r="K143" s="6">
        <f>IF(C143=0,"-",(G143-C143)/C143)</f>
        <v>-0.91176470588235292</v>
      </c>
      <c r="L143" s="6" t="str">
        <f t="shared" ref="L143:N147" si="15">IF(D143=0,"-",(H143-D143)/D143)</f>
        <v>-</v>
      </c>
      <c r="M143" s="6">
        <f t="shared" si="15"/>
        <v>-0.5</v>
      </c>
      <c r="N143" s="6">
        <f t="shared" si="15"/>
        <v>-0.86842105263157898</v>
      </c>
    </row>
    <row r="144" spans="2:14" ht="14" thickBot="1" x14ac:dyDescent="0.35">
      <c r="B144" s="4" t="s">
        <v>72</v>
      </c>
      <c r="C144" s="10">
        <v>6</v>
      </c>
      <c r="D144" s="10">
        <v>0</v>
      </c>
      <c r="E144" s="10">
        <v>2</v>
      </c>
      <c r="F144" s="10">
        <v>8</v>
      </c>
      <c r="G144" s="10">
        <v>0</v>
      </c>
      <c r="H144" s="10">
        <v>0</v>
      </c>
      <c r="I144" s="10">
        <v>0</v>
      </c>
      <c r="J144" s="10">
        <v>0</v>
      </c>
      <c r="K144" s="6">
        <f t="shared" ref="K144:K147" si="16">IF(C144=0,"-",(G144-C144)/C144)</f>
        <v>-1</v>
      </c>
      <c r="L144" s="6" t="str">
        <f t="shared" si="15"/>
        <v>-</v>
      </c>
      <c r="M144" s="6">
        <f t="shared" si="15"/>
        <v>-1</v>
      </c>
      <c r="N144" s="6">
        <f t="shared" si="15"/>
        <v>-1</v>
      </c>
    </row>
    <row r="145" spans="2:14" ht="14" thickBot="1" x14ac:dyDescent="0.35">
      <c r="B145" s="4" t="s">
        <v>73</v>
      </c>
      <c r="C145" s="10">
        <v>15</v>
      </c>
      <c r="D145" s="10">
        <v>0</v>
      </c>
      <c r="E145" s="10">
        <v>4</v>
      </c>
      <c r="F145" s="10">
        <v>19</v>
      </c>
      <c r="G145" s="10">
        <v>37</v>
      </c>
      <c r="H145" s="10">
        <v>0</v>
      </c>
      <c r="I145" s="10">
        <v>7</v>
      </c>
      <c r="J145" s="10">
        <v>44</v>
      </c>
      <c r="K145" s="6">
        <f t="shared" si="16"/>
        <v>1.4666666666666666</v>
      </c>
      <c r="L145" s="6" t="str">
        <f t="shared" si="15"/>
        <v>-</v>
      </c>
      <c r="M145" s="6">
        <f t="shared" si="15"/>
        <v>0.75</v>
      </c>
      <c r="N145" s="6">
        <f t="shared" si="15"/>
        <v>1.3157894736842106</v>
      </c>
    </row>
    <row r="146" spans="2:14" ht="14" thickBot="1" x14ac:dyDescent="0.35">
      <c r="B146" s="4" t="s">
        <v>74</v>
      </c>
      <c r="C146" s="10">
        <v>5</v>
      </c>
      <c r="D146" s="10">
        <v>0</v>
      </c>
      <c r="E146" s="10">
        <v>5</v>
      </c>
      <c r="F146" s="10">
        <v>10</v>
      </c>
      <c r="G146" s="10">
        <v>21</v>
      </c>
      <c r="H146" s="10">
        <v>0</v>
      </c>
      <c r="I146" s="10">
        <v>3</v>
      </c>
      <c r="J146" s="10">
        <v>24</v>
      </c>
      <c r="K146" s="6">
        <f t="shared" si="16"/>
        <v>3.2</v>
      </c>
      <c r="L146" s="6" t="str">
        <f t="shared" si="15"/>
        <v>-</v>
      </c>
      <c r="M146" s="6">
        <f t="shared" si="15"/>
        <v>-0.4</v>
      </c>
      <c r="N146" s="6">
        <f t="shared" si="15"/>
        <v>1.4</v>
      </c>
    </row>
    <row r="147" spans="2:14" ht="14" thickBot="1" x14ac:dyDescent="0.3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4" thickBot="1" x14ac:dyDescent="0.35">
      <c r="B148" s="7" t="s">
        <v>68</v>
      </c>
      <c r="C148" s="10">
        <v>60</v>
      </c>
      <c r="D148" s="10">
        <v>0</v>
      </c>
      <c r="E148" s="10">
        <v>15</v>
      </c>
      <c r="F148" s="10">
        <v>75</v>
      </c>
      <c r="G148" s="10">
        <v>61</v>
      </c>
      <c r="H148" s="10">
        <v>0</v>
      </c>
      <c r="I148" s="10">
        <v>12</v>
      </c>
      <c r="J148" s="10">
        <v>73</v>
      </c>
      <c r="K148" s="6"/>
      <c r="L148" s="6"/>
      <c r="M148" s="6"/>
      <c r="N148" s="6"/>
    </row>
    <row r="149" spans="2:14" ht="27.5" thickBot="1" x14ac:dyDescent="0.35">
      <c r="B149" s="7" t="s">
        <v>76</v>
      </c>
      <c r="C149" s="6">
        <f t="shared" ref="C149:J150" si="17">IF(C143=0,"-",(C143/(C143+C145)))</f>
        <v>0.69387755102040816</v>
      </c>
      <c r="D149" s="6" t="str">
        <f t="shared" si="17"/>
        <v>-</v>
      </c>
      <c r="E149" s="6">
        <f t="shared" si="17"/>
        <v>0.5</v>
      </c>
      <c r="F149" s="6">
        <f t="shared" si="17"/>
        <v>0.66666666666666663</v>
      </c>
      <c r="G149" s="6">
        <f t="shared" si="17"/>
        <v>7.4999999999999997E-2</v>
      </c>
      <c r="H149" s="6" t="str">
        <f t="shared" si="17"/>
        <v>-</v>
      </c>
      <c r="I149" s="6">
        <f t="shared" si="17"/>
        <v>0.22222222222222221</v>
      </c>
      <c r="J149" s="6">
        <f t="shared" si="17"/>
        <v>0.10204081632653061</v>
      </c>
      <c r="K149" s="6">
        <f>IF(OR(C149="-",G149="-"),"-",(G149-C149)/C149)</f>
        <v>-0.8919117647058824</v>
      </c>
      <c r="L149" s="6" t="str">
        <f t="shared" ref="L149:N150" si="18">IF(OR(D149="-",H149="-"),"-",(H149-D149)/D149)</f>
        <v>-</v>
      </c>
      <c r="M149" s="6">
        <f t="shared" si="18"/>
        <v>-0.55555555555555558</v>
      </c>
      <c r="N149" s="6">
        <f t="shared" si="18"/>
        <v>-0.84693877551020402</v>
      </c>
    </row>
    <row r="150" spans="2:14" ht="27.5" thickBot="1" x14ac:dyDescent="0.35">
      <c r="B150" s="7" t="s">
        <v>77</v>
      </c>
      <c r="C150" s="6">
        <f t="shared" si="17"/>
        <v>0.54545454545454541</v>
      </c>
      <c r="D150" s="6" t="str">
        <f t="shared" si="17"/>
        <v>-</v>
      </c>
      <c r="E150" s="6">
        <f t="shared" si="17"/>
        <v>0.2857142857142857</v>
      </c>
      <c r="F150" s="6">
        <f t="shared" si="17"/>
        <v>0.44444444444444442</v>
      </c>
      <c r="G150" s="6" t="str">
        <f t="shared" si="17"/>
        <v>-</v>
      </c>
      <c r="H150" s="6" t="str">
        <f t="shared" si="17"/>
        <v>-</v>
      </c>
      <c r="I150" s="6" t="str">
        <f t="shared" si="17"/>
        <v>-</v>
      </c>
      <c r="J150" s="6" t="str">
        <f t="shared" si="17"/>
        <v>-</v>
      </c>
      <c r="K150" s="6" t="str">
        <f>IF(OR(C150="-",G150="-"),"-",(G150-C150)/C150)</f>
        <v>-</v>
      </c>
      <c r="L150" s="6" t="str">
        <f t="shared" si="18"/>
        <v>-</v>
      </c>
      <c r="M150" s="6" t="str">
        <f t="shared" si="18"/>
        <v>-</v>
      </c>
      <c r="N150" s="6" t="str">
        <f t="shared" si="18"/>
        <v>-</v>
      </c>
    </row>
    <row r="151" spans="2:14" x14ac:dyDescent="0.3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x14ac:dyDescent="0.3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x14ac:dyDescent="0.3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35">
      <c r="B156" s="7"/>
      <c r="C156" s="8" t="s">
        <v>103</v>
      </c>
      <c r="D156" s="8" t="s">
        <v>104</v>
      </c>
      <c r="E156" s="8" t="s">
        <v>99</v>
      </c>
    </row>
    <row r="157" spans="2:14" ht="14" thickBot="1" x14ac:dyDescent="0.35">
      <c r="B157" s="4" t="s">
        <v>94</v>
      </c>
      <c r="C157" s="19">
        <v>42</v>
      </c>
      <c r="D157" s="19">
        <v>39</v>
      </c>
      <c r="E157" s="18">
        <f>IF(C157=0,"-",(D157-C157)/C157)</f>
        <v>-7.1428571428571425E-2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4" thickBot="1" x14ac:dyDescent="0.35">
      <c r="B158" s="4" t="s">
        <v>95</v>
      </c>
      <c r="C158" s="19">
        <v>15</v>
      </c>
      <c r="D158" s="19">
        <v>17</v>
      </c>
      <c r="E158" s="18">
        <f t="shared" ref="E158:E159" si="19">IF(C158=0,"-",(D158-C158)/C158)</f>
        <v>0.13333333333333333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4" thickBot="1" x14ac:dyDescent="0.35">
      <c r="B159" s="4" t="s">
        <v>96</v>
      </c>
      <c r="C159" s="19">
        <v>3</v>
      </c>
      <c r="D159" s="19">
        <v>1</v>
      </c>
      <c r="E159" s="18">
        <f t="shared" si="19"/>
        <v>-0.66666666666666663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4" thickBot="1" x14ac:dyDescent="0.35">
      <c r="B160" s="4" t="s">
        <v>97</v>
      </c>
      <c r="C160" s="18">
        <f>IF(C157=0,"-",C157/(C157+C158+C159))</f>
        <v>0.7</v>
      </c>
      <c r="D160" s="18">
        <f>IF(D157=0,"-",D157/(D157+D158+D159))</f>
        <v>0.68421052631578949</v>
      </c>
      <c r="E160" s="18">
        <f>IF(OR(C160="-",D160="-"),"-",(D160-C160)/C160)</f>
        <v>-2.2556390977443521E-2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x14ac:dyDescent="0.3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x14ac:dyDescent="0.3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x14ac:dyDescent="0.3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35">
      <c r="C165" s="8" t="s">
        <v>103</v>
      </c>
      <c r="D165" s="8" t="s">
        <v>104</v>
      </c>
      <c r="E165" s="8" t="s">
        <v>99</v>
      </c>
    </row>
    <row r="166" spans="2:14" ht="20.149999999999999" customHeight="1" thickBot="1" x14ac:dyDescent="0.35">
      <c r="B166" s="4" t="s">
        <v>38</v>
      </c>
      <c r="C166" s="5">
        <v>5</v>
      </c>
      <c r="D166" s="5">
        <v>15</v>
      </c>
      <c r="E166" s="6">
        <f>IF(C166=0,"-",(D166-C166)/C166)</f>
        <v>2</v>
      </c>
    </row>
    <row r="167" spans="2:14" ht="20.149999999999999" customHeight="1" thickBot="1" x14ac:dyDescent="0.35">
      <c r="B167" s="4" t="s">
        <v>41</v>
      </c>
      <c r="C167" s="5">
        <v>2</v>
      </c>
      <c r="D167" s="5">
        <v>4</v>
      </c>
      <c r="E167" s="6">
        <f t="shared" ref="E167:E168" si="20">IF(C167=0,"-",(D167-C167)/C167)</f>
        <v>1</v>
      </c>
    </row>
    <row r="168" spans="2:14" ht="20.149999999999999" customHeight="1" thickBot="1" x14ac:dyDescent="0.35">
      <c r="B168" s="4" t="s">
        <v>42</v>
      </c>
      <c r="C168" s="5">
        <v>2</v>
      </c>
      <c r="D168" s="5">
        <v>5</v>
      </c>
      <c r="E168" s="6">
        <f t="shared" si="20"/>
        <v>1.5</v>
      </c>
    </row>
    <row r="169" spans="2:14" ht="20.149999999999999" customHeight="1" thickBot="1" x14ac:dyDescent="0.35">
      <c r="B169" s="4" t="s">
        <v>98</v>
      </c>
      <c r="C169" s="6">
        <f>IF(C166=0,"-",(C167+C168)/C166)</f>
        <v>0.8</v>
      </c>
      <c r="D169" s="6">
        <f>IF(D166=0,"-",(D167+D168)/D166)</f>
        <v>0.6</v>
      </c>
      <c r="E169" s="6">
        <f t="shared" ref="E169:E171" si="21">IF(OR(C169="-",D169="-"),"-",(D169-C169)/C169)</f>
        <v>-0.25000000000000006</v>
      </c>
    </row>
    <row r="170" spans="2:14" ht="20.149999999999999" customHeight="1" thickBot="1" x14ac:dyDescent="0.35">
      <c r="B170" s="4" t="s">
        <v>39</v>
      </c>
      <c r="C170" s="6">
        <v>0.66666666666666663</v>
      </c>
      <c r="D170" s="6">
        <v>0.5714285714285714</v>
      </c>
      <c r="E170" s="6">
        <f t="shared" si="21"/>
        <v>-0.14285714285714285</v>
      </c>
    </row>
    <row r="171" spans="2:14" ht="20.149999999999999" customHeight="1" thickBot="1" x14ac:dyDescent="0.35">
      <c r="B171" s="4" t="s">
        <v>40</v>
      </c>
      <c r="C171" s="6">
        <v>1</v>
      </c>
      <c r="D171" s="6">
        <v>0.625</v>
      </c>
      <c r="E171" s="6">
        <f t="shared" si="21"/>
        <v>-0.375</v>
      </c>
    </row>
    <row r="172" spans="2:14" ht="20.149999999999999" customHeight="1" x14ac:dyDescent="0.3">
      <c r="B172" s="7"/>
      <c r="C172" s="18"/>
      <c r="D172" s="18"/>
      <c r="E172" s="18"/>
    </row>
    <row r="177" spans="2:8" ht="42.75" customHeight="1" thickBot="1" x14ac:dyDescent="0.35">
      <c r="C177" s="8" t="s">
        <v>103</v>
      </c>
      <c r="D177" s="8" t="s">
        <v>104</v>
      </c>
      <c r="E177" s="8" t="s">
        <v>99</v>
      </c>
    </row>
    <row r="178" spans="2:8" ht="14" thickBot="1" x14ac:dyDescent="0.35">
      <c r="B178" s="15" t="s">
        <v>81</v>
      </c>
      <c r="C178" s="5">
        <v>1</v>
      </c>
      <c r="D178" s="5">
        <v>11</v>
      </c>
      <c r="E178" s="6">
        <f>IF(C178=0,"-",(D178-C178)/C178)</f>
        <v>10</v>
      </c>
      <c r="H178" s="13"/>
    </row>
    <row r="179" spans="2:8" ht="14" thickBot="1" x14ac:dyDescent="0.35">
      <c r="B179" s="4" t="s">
        <v>43</v>
      </c>
      <c r="C179" s="5">
        <v>0</v>
      </c>
      <c r="D179" s="5">
        <v>6</v>
      </c>
      <c r="E179" s="6" t="str">
        <f t="shared" ref="E179:E185" si="22">IF(C179=0,"-",(D179-C179)/C179)</f>
        <v>-</v>
      </c>
      <c r="H179" s="13"/>
    </row>
    <row r="180" spans="2:8" ht="14" thickBot="1" x14ac:dyDescent="0.35">
      <c r="B180" s="4" t="s">
        <v>47</v>
      </c>
      <c r="C180" s="5">
        <v>1</v>
      </c>
      <c r="D180" s="5">
        <v>5</v>
      </c>
      <c r="E180" s="6">
        <f t="shared" si="22"/>
        <v>4</v>
      </c>
      <c r="H180" s="13"/>
    </row>
    <row r="181" spans="2:8" ht="14" thickBot="1" x14ac:dyDescent="0.35">
      <c r="B181" s="4" t="s">
        <v>78</v>
      </c>
      <c r="C181" s="5">
        <v>0</v>
      </c>
      <c r="D181" s="5">
        <v>0</v>
      </c>
      <c r="E181" s="6" t="str">
        <f t="shared" si="22"/>
        <v>-</v>
      </c>
      <c r="H181" s="13"/>
    </row>
    <row r="182" spans="2:8" ht="14" thickBot="1" x14ac:dyDescent="0.35">
      <c r="B182" s="15" t="s">
        <v>79</v>
      </c>
      <c r="C182" s="5">
        <v>69</v>
      </c>
      <c r="D182" s="5">
        <v>62</v>
      </c>
      <c r="E182" s="6">
        <f t="shared" si="22"/>
        <v>-0.10144927536231885</v>
      </c>
      <c r="H182" s="13"/>
    </row>
    <row r="183" spans="2:8" ht="14" thickBot="1" x14ac:dyDescent="0.35">
      <c r="B183" s="4" t="s">
        <v>47</v>
      </c>
      <c r="C183" s="5">
        <v>58</v>
      </c>
      <c r="D183" s="5">
        <v>51</v>
      </c>
      <c r="E183" s="6">
        <f t="shared" si="22"/>
        <v>-0.1206896551724138</v>
      </c>
      <c r="H183" s="13"/>
    </row>
    <row r="184" spans="2:8" ht="14" thickBot="1" x14ac:dyDescent="0.35">
      <c r="B184" s="4" t="s">
        <v>70</v>
      </c>
      <c r="C184" s="5">
        <v>0</v>
      </c>
      <c r="D184" s="5">
        <v>0</v>
      </c>
      <c r="E184" s="6" t="str">
        <f t="shared" si="22"/>
        <v>-</v>
      </c>
      <c r="H184" s="13"/>
    </row>
    <row r="185" spans="2:8" ht="14" thickBot="1" x14ac:dyDescent="0.35">
      <c r="B185" s="4" t="s">
        <v>80</v>
      </c>
      <c r="C185" s="5">
        <v>11</v>
      </c>
      <c r="D185" s="5">
        <v>11</v>
      </c>
      <c r="E185" s="6">
        <f t="shared" si="22"/>
        <v>0</v>
      </c>
      <c r="H185" s="13"/>
    </row>
    <row r="196" spans="2:5" ht="42.75" customHeight="1" thickBot="1" x14ac:dyDescent="0.35">
      <c r="C196" s="8" t="s">
        <v>103</v>
      </c>
      <c r="D196" s="8" t="s">
        <v>104</v>
      </c>
      <c r="E196" s="8" t="s">
        <v>99</v>
      </c>
    </row>
    <row r="197" spans="2:5" ht="14" thickBot="1" x14ac:dyDescent="0.35">
      <c r="B197" s="4" t="s">
        <v>82</v>
      </c>
      <c r="C197" s="5">
        <v>10</v>
      </c>
      <c r="D197" s="5">
        <v>4</v>
      </c>
      <c r="E197" s="6">
        <f t="shared" ref="E197:E200" si="23">IF(C197=0,"-",(D197-C197)/C197)</f>
        <v>-0.6</v>
      </c>
    </row>
    <row r="198" spans="2:5" ht="14" thickBot="1" x14ac:dyDescent="0.35">
      <c r="B198" s="4" t="s">
        <v>83</v>
      </c>
      <c r="C198" s="5">
        <v>0</v>
      </c>
      <c r="D198" s="5">
        <v>0</v>
      </c>
      <c r="E198" s="6" t="str">
        <f t="shared" si="23"/>
        <v>-</v>
      </c>
    </row>
    <row r="199" spans="2:5" ht="14" thickBot="1" x14ac:dyDescent="0.35">
      <c r="B199" s="4" t="s">
        <v>84</v>
      </c>
      <c r="C199" s="5">
        <v>10</v>
      </c>
      <c r="D199" s="5">
        <v>4</v>
      </c>
      <c r="E199" s="6">
        <f t="shared" si="23"/>
        <v>-0.6</v>
      </c>
    </row>
    <row r="200" spans="2:5" ht="14" thickBot="1" x14ac:dyDescent="0.35">
      <c r="B200" s="4" t="s">
        <v>85</v>
      </c>
      <c r="C200" s="5">
        <v>10</v>
      </c>
      <c r="D200" s="5">
        <v>3</v>
      </c>
      <c r="E200" s="6">
        <f t="shared" si="23"/>
        <v>-0.7</v>
      </c>
    </row>
    <row r="201" spans="2:5" x14ac:dyDescent="0.3">
      <c r="B201" s="7"/>
      <c r="C201" s="19"/>
      <c r="D201" s="19"/>
      <c r="E201" s="18"/>
    </row>
    <row r="206" spans="2:5" ht="42.75" customHeight="1" thickBot="1" x14ac:dyDescent="0.35">
      <c r="C206" s="8" t="s">
        <v>103</v>
      </c>
      <c r="D206" s="8" t="s">
        <v>104</v>
      </c>
      <c r="E206" s="8" t="s">
        <v>99</v>
      </c>
    </row>
    <row r="207" spans="2:5" ht="20.149999999999999" customHeight="1" thickBot="1" x14ac:dyDescent="0.35">
      <c r="B207" s="16" t="s">
        <v>88</v>
      </c>
      <c r="C207" s="5"/>
      <c r="D207" s="5"/>
      <c r="E207" s="6" t="str">
        <f t="shared" ref="E207:E210" si="24">IF(C207=0,"-",(D207-C207)/C207)</f>
        <v>-</v>
      </c>
    </row>
    <row r="208" spans="2:5" ht="20.149999999999999" customHeight="1" thickBot="1" x14ac:dyDescent="0.35">
      <c r="B208" s="17" t="s">
        <v>89</v>
      </c>
      <c r="C208" s="5">
        <v>10</v>
      </c>
      <c r="D208" s="5">
        <v>4</v>
      </c>
      <c r="E208" s="6">
        <f t="shared" si="24"/>
        <v>-0.6</v>
      </c>
    </row>
    <row r="209" spans="2:5" ht="20.149999999999999" customHeight="1" thickBot="1" x14ac:dyDescent="0.35">
      <c r="B209" s="17" t="s">
        <v>86</v>
      </c>
      <c r="C209" s="5">
        <v>7</v>
      </c>
      <c r="D209" s="5">
        <v>4</v>
      </c>
      <c r="E209" s="6">
        <f t="shared" si="24"/>
        <v>-0.42857142857142855</v>
      </c>
    </row>
    <row r="210" spans="2:5" ht="20.149999999999999" customHeight="1" thickBot="1" x14ac:dyDescent="0.35">
      <c r="B210" s="17" t="s">
        <v>87</v>
      </c>
      <c r="C210" s="5">
        <v>3</v>
      </c>
      <c r="D210" s="5">
        <v>0</v>
      </c>
      <c r="E210" s="6">
        <f t="shared" si="24"/>
        <v>-1</v>
      </c>
    </row>
    <row r="211" spans="2:5" ht="20.149999999999999" customHeight="1" thickBot="1" x14ac:dyDescent="0.35">
      <c r="B211" s="17" t="s">
        <v>90</v>
      </c>
      <c r="C211" s="5"/>
      <c r="D211" s="5"/>
      <c r="E211" s="6"/>
    </row>
    <row r="212" spans="2:5" ht="20.149999999999999" customHeight="1" thickBot="1" x14ac:dyDescent="0.3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4" thickBot="1" x14ac:dyDescent="0.35">
      <c r="B213" s="17" t="s">
        <v>86</v>
      </c>
      <c r="C213" s="5">
        <v>0</v>
      </c>
      <c r="D213" s="5">
        <v>0</v>
      </c>
      <c r="E213" s="6" t="str">
        <f t="shared" ref="E213:E214" si="25">IF(C213=0,"-",(D213-C213)/C213)</f>
        <v>-</v>
      </c>
    </row>
    <row r="214" spans="2:5" ht="14" thickBot="1" x14ac:dyDescent="0.35">
      <c r="B214" s="17" t="s">
        <v>87</v>
      </c>
      <c r="C214" s="5">
        <v>0</v>
      </c>
      <c r="D214" s="5">
        <v>0</v>
      </c>
      <c r="E214" s="6" t="str">
        <f t="shared" si="25"/>
        <v>-</v>
      </c>
    </row>
    <row r="215" spans="2:5" x14ac:dyDescent="0.3">
      <c r="B215" s="21"/>
      <c r="C215" s="19"/>
      <c r="D215" s="19"/>
      <c r="E215" s="18"/>
    </row>
    <row r="220" spans="2:5" ht="42.75" customHeight="1" thickBot="1" x14ac:dyDescent="0.35">
      <c r="C220" s="8" t="s">
        <v>103</v>
      </c>
      <c r="D220" s="8" t="s">
        <v>104</v>
      </c>
      <c r="E220" s="8" t="s">
        <v>99</v>
      </c>
    </row>
    <row r="221" spans="2:5" ht="14" thickBot="1" x14ac:dyDescent="0.35">
      <c r="B221" s="16" t="s">
        <v>91</v>
      </c>
      <c r="C221" s="5">
        <v>16</v>
      </c>
      <c r="D221" s="5">
        <v>13</v>
      </c>
      <c r="E221" s="6">
        <f t="shared" ref="E221:E223" si="26">IF(C221=0,"-",(D221-C221)/C221)</f>
        <v>-0.1875</v>
      </c>
    </row>
    <row r="222" spans="2:5" ht="14" thickBot="1" x14ac:dyDescent="0.35">
      <c r="B222" s="16" t="s">
        <v>92</v>
      </c>
      <c r="C222" s="5">
        <v>14</v>
      </c>
      <c r="D222" s="5">
        <v>7</v>
      </c>
      <c r="E222" s="6">
        <f t="shared" si="26"/>
        <v>-0.5</v>
      </c>
    </row>
    <row r="223" spans="2:5" ht="14" thickBot="1" x14ac:dyDescent="0.35">
      <c r="B223" s="16" t="s">
        <v>93</v>
      </c>
      <c r="C223" s="5">
        <v>25</v>
      </c>
      <c r="D223" s="5">
        <v>20</v>
      </c>
      <c r="E223" s="6">
        <f t="shared" si="26"/>
        <v>-0.2</v>
      </c>
    </row>
    <row r="224" spans="2:5" ht="14" thickBot="1" x14ac:dyDescent="0.35">
      <c r="C224" s="5"/>
      <c r="D224" s="5"/>
      <c r="E224" s="6"/>
    </row>
    <row r="225" spans="3:5" ht="14" thickBot="1" x14ac:dyDescent="0.35">
      <c r="C225" s="5"/>
      <c r="D225" s="5"/>
      <c r="E225" s="6"/>
    </row>
    <row r="226" spans="3:5" ht="14" thickBot="1" x14ac:dyDescent="0.35">
      <c r="C226" s="5"/>
      <c r="D226" s="5"/>
      <c r="E226" s="6"/>
    </row>
    <row r="227" spans="3:5" ht="14" thickBot="1" x14ac:dyDescent="0.35">
      <c r="C227" s="5"/>
      <c r="D227" s="5"/>
      <c r="E227" s="6"/>
    </row>
    <row r="228" spans="3:5" ht="14" thickBot="1" x14ac:dyDescent="0.3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28"/>
  <sheetViews>
    <sheetView workbookViewId="0"/>
  </sheetViews>
  <sheetFormatPr baseColWidth="10" defaultRowHeight="13.5" x14ac:dyDescent="0.3"/>
  <cols>
    <col min="2" max="2" width="56.84375" bestFit="1" customWidth="1"/>
    <col min="3" max="4" width="12.4609375" customWidth="1"/>
    <col min="5" max="5" width="12.765625" customWidth="1"/>
    <col min="6" max="6" width="8.765625" bestFit="1" customWidth="1"/>
    <col min="7" max="7" width="11.61328125" customWidth="1"/>
    <col min="8" max="8" width="12.15234375" customWidth="1"/>
    <col min="9" max="9" width="12.765625" customWidth="1"/>
    <col min="10" max="10" width="8.765625" bestFit="1" customWidth="1"/>
    <col min="11" max="11" width="11.61328125" bestFit="1" customWidth="1"/>
    <col min="12" max="12" width="12" bestFit="1" customWidth="1"/>
    <col min="13" max="13" width="12.765625" customWidth="1"/>
    <col min="14" max="14" width="9.61328125" bestFit="1" customWidth="1"/>
  </cols>
  <sheetData>
    <row r="1" spans="1:5" ht="14" thickBot="1" x14ac:dyDescent="0.35">
      <c r="A1" s="5"/>
      <c r="B1" s="5"/>
    </row>
    <row r="2" spans="1:5" ht="14" thickBot="1" x14ac:dyDescent="0.35">
      <c r="A2" s="5"/>
      <c r="B2" s="5"/>
    </row>
    <row r="3" spans="1:5" ht="14" thickBot="1" x14ac:dyDescent="0.35">
      <c r="A3" s="5"/>
      <c r="B3" s="5"/>
    </row>
    <row r="11" spans="1:5" ht="27" customHeight="1" x14ac:dyDescent="0.3">
      <c r="B11" s="20" t="str">
        <f>Portada!B9</f>
        <v>4º Trimestre 2025</v>
      </c>
    </row>
    <row r="13" spans="1:5" ht="42.75" customHeight="1" thickBot="1" x14ac:dyDescent="0.35">
      <c r="C13" s="8" t="s">
        <v>103</v>
      </c>
      <c r="D13" s="8" t="s">
        <v>104</v>
      </c>
      <c r="E13" s="8" t="s">
        <v>99</v>
      </c>
    </row>
    <row r="14" spans="1:5" ht="20.149999999999999" customHeight="1" thickBot="1" x14ac:dyDescent="0.35">
      <c r="B14" s="4" t="s">
        <v>22</v>
      </c>
      <c r="C14" s="5">
        <v>637</v>
      </c>
      <c r="D14" s="5">
        <v>677</v>
      </c>
      <c r="E14" s="6">
        <f>IF(C14&gt;0,(D14-C14)/C14)</f>
        <v>6.2794348508634218E-2</v>
      </c>
    </row>
    <row r="15" spans="1:5" ht="20.149999999999999" customHeight="1" thickBot="1" x14ac:dyDescent="0.35">
      <c r="B15" s="4" t="s">
        <v>17</v>
      </c>
      <c r="C15" s="5">
        <v>525</v>
      </c>
      <c r="D15" s="5">
        <v>613</v>
      </c>
      <c r="E15" s="6">
        <f t="shared" ref="E15:E25" si="0">IF(C15&gt;0,(D15-C15)/C15)</f>
        <v>0.16761904761904761</v>
      </c>
    </row>
    <row r="16" spans="1:5" ht="20.149999999999999" customHeight="1" thickBot="1" x14ac:dyDescent="0.35">
      <c r="B16" s="4" t="s">
        <v>18</v>
      </c>
      <c r="C16" s="5">
        <v>315</v>
      </c>
      <c r="D16" s="5">
        <v>362</v>
      </c>
      <c r="E16" s="6">
        <f t="shared" si="0"/>
        <v>0.1492063492063492</v>
      </c>
    </row>
    <row r="17" spans="2:5" ht="20.149999999999999" customHeight="1" thickBot="1" x14ac:dyDescent="0.35">
      <c r="B17" s="4" t="s">
        <v>19</v>
      </c>
      <c r="C17" s="5">
        <v>210</v>
      </c>
      <c r="D17" s="5">
        <v>251</v>
      </c>
      <c r="E17" s="6">
        <f t="shared" si="0"/>
        <v>0.19523809523809524</v>
      </c>
    </row>
    <row r="18" spans="2:5" ht="20.149999999999999" customHeight="1" thickBot="1" x14ac:dyDescent="0.35">
      <c r="B18" s="4" t="s">
        <v>100</v>
      </c>
      <c r="C18" s="5">
        <v>1</v>
      </c>
      <c r="D18" s="5">
        <v>1</v>
      </c>
      <c r="E18" s="6">
        <f>IF(C18=0,"-",(D18-C18)/C18)</f>
        <v>0</v>
      </c>
    </row>
    <row r="19" spans="2:5" ht="20.149999999999999" customHeight="1" thickBot="1" x14ac:dyDescent="0.3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49999999999999" customHeight="1" thickBot="1" x14ac:dyDescent="0.35">
      <c r="B20" s="4" t="s">
        <v>20</v>
      </c>
      <c r="C20" s="6">
        <f>C17/C15</f>
        <v>0.4</v>
      </c>
      <c r="D20" s="6">
        <f>D17/D15</f>
        <v>0.4094616639477977</v>
      </c>
      <c r="E20" s="6">
        <f t="shared" si="0"/>
        <v>2.3654159869494207E-2</v>
      </c>
    </row>
    <row r="21" spans="2:5" ht="30" customHeight="1" thickBot="1" x14ac:dyDescent="0.35">
      <c r="B21" s="4" t="s">
        <v>23</v>
      </c>
      <c r="C21" s="5">
        <v>75</v>
      </c>
      <c r="D21" s="5">
        <v>110</v>
      </c>
      <c r="E21" s="6">
        <f t="shared" si="0"/>
        <v>0.46666666666666667</v>
      </c>
    </row>
    <row r="22" spans="2:5" ht="20.149999999999999" customHeight="1" thickBot="1" x14ac:dyDescent="0.35">
      <c r="B22" s="4" t="s">
        <v>24</v>
      </c>
      <c r="C22" s="5">
        <v>49</v>
      </c>
      <c r="D22" s="5">
        <v>50</v>
      </c>
      <c r="E22" s="6">
        <f t="shared" si="0"/>
        <v>2.0408163265306121E-2</v>
      </c>
    </row>
    <row r="23" spans="2:5" ht="20.149999999999999" customHeight="1" thickBot="1" x14ac:dyDescent="0.35">
      <c r="B23" s="4" t="s">
        <v>25</v>
      </c>
      <c r="C23" s="5">
        <v>26</v>
      </c>
      <c r="D23" s="5">
        <v>60</v>
      </c>
      <c r="E23" s="6">
        <f t="shared" si="0"/>
        <v>1.3076923076923077</v>
      </c>
    </row>
    <row r="24" spans="2:5" ht="20.149999999999999" customHeight="1" thickBot="1" x14ac:dyDescent="0.35">
      <c r="B24" s="4" t="s">
        <v>21</v>
      </c>
      <c r="C24" s="6">
        <f>C23/C21</f>
        <v>0.34666666666666668</v>
      </c>
      <c r="D24" s="6">
        <f t="shared" ref="D24" si="1">D23/D21</f>
        <v>0.54545454545454541</v>
      </c>
      <c r="E24" s="6">
        <f t="shared" si="0"/>
        <v>0.57342657342657322</v>
      </c>
    </row>
    <row r="25" spans="2:5" ht="20.149999999999999" customHeight="1" thickBot="1" x14ac:dyDescent="0.35">
      <c r="B25" s="7" t="s">
        <v>26</v>
      </c>
      <c r="C25" s="6">
        <v>0.17239737430589533</v>
      </c>
      <c r="D25" s="6">
        <v>0.20022014417156875</v>
      </c>
      <c r="E25" s="6">
        <f t="shared" si="0"/>
        <v>0.16138743398902211</v>
      </c>
    </row>
    <row r="33" spans="2:5" ht="42.75" customHeight="1" thickBot="1" x14ac:dyDescent="0.35">
      <c r="C33" s="8" t="s">
        <v>103</v>
      </c>
      <c r="D33" s="8" t="s">
        <v>104</v>
      </c>
      <c r="E33" s="8" t="s">
        <v>99</v>
      </c>
    </row>
    <row r="34" spans="2:5" ht="20.149999999999999" customHeight="1" thickBot="1" x14ac:dyDescent="0.35">
      <c r="B34" s="4" t="s">
        <v>27</v>
      </c>
      <c r="C34" s="5">
        <v>117</v>
      </c>
      <c r="D34" s="5">
        <v>122</v>
      </c>
      <c r="E34" s="6">
        <f>IF(C34&gt;0,(D34-C34)/C34,"-")</f>
        <v>4.2735042735042736E-2</v>
      </c>
    </row>
    <row r="35" spans="2:5" ht="20.149999999999999" customHeight="1" thickBot="1" x14ac:dyDescent="0.35">
      <c r="B35" s="4" t="s">
        <v>29</v>
      </c>
      <c r="C35" s="5">
        <v>0</v>
      </c>
      <c r="D35" s="5">
        <v>1</v>
      </c>
      <c r="E35" s="6" t="str">
        <f t="shared" ref="E35:E37" si="2">IF(C35&gt;0,(D35-C35)/C35,"-")</f>
        <v>-</v>
      </c>
    </row>
    <row r="36" spans="2:5" ht="20.149999999999999" customHeight="1" thickBot="1" x14ac:dyDescent="0.35">
      <c r="B36" s="4" t="s">
        <v>28</v>
      </c>
      <c r="C36" s="5">
        <v>70</v>
      </c>
      <c r="D36" s="5">
        <v>82</v>
      </c>
      <c r="E36" s="6">
        <f t="shared" si="2"/>
        <v>0.17142857142857143</v>
      </c>
    </row>
    <row r="37" spans="2:5" ht="20.149999999999999" customHeight="1" thickBot="1" x14ac:dyDescent="0.35">
      <c r="B37" s="4" t="s">
        <v>30</v>
      </c>
      <c r="C37" s="5">
        <v>47</v>
      </c>
      <c r="D37" s="5">
        <v>39</v>
      </c>
      <c r="E37" s="6">
        <f t="shared" si="2"/>
        <v>-0.1702127659574468</v>
      </c>
    </row>
    <row r="43" spans="2:5" ht="42.75" customHeight="1" thickBot="1" x14ac:dyDescent="0.35">
      <c r="C43" s="8" t="s">
        <v>103</v>
      </c>
      <c r="D43" s="8" t="s">
        <v>104</v>
      </c>
      <c r="E43" s="8" t="s">
        <v>99</v>
      </c>
    </row>
    <row r="44" spans="2:5" ht="20.149999999999999" customHeight="1" thickBot="1" x14ac:dyDescent="0.35">
      <c r="B44" s="4" t="s">
        <v>33</v>
      </c>
      <c r="C44" s="5">
        <v>75</v>
      </c>
      <c r="D44" s="5">
        <v>110</v>
      </c>
      <c r="E44" s="6">
        <f>IF(C44&gt;0,(D44-C44)/C44,"-")</f>
        <v>0.46666666666666667</v>
      </c>
    </row>
    <row r="45" spans="2:5" ht="20.149999999999999" customHeight="1" thickBot="1" x14ac:dyDescent="0.35">
      <c r="B45" s="4" t="s">
        <v>34</v>
      </c>
      <c r="C45" s="5">
        <v>6</v>
      </c>
      <c r="D45" s="5">
        <v>3</v>
      </c>
      <c r="E45" s="6">
        <f t="shared" ref="E45:E51" si="3">IF(C45&gt;0,(D45-C45)/C45,"-")</f>
        <v>-0.5</v>
      </c>
    </row>
    <row r="46" spans="2:5" ht="20.149999999999999" customHeight="1" thickBot="1" x14ac:dyDescent="0.35">
      <c r="B46" s="4" t="s">
        <v>31</v>
      </c>
      <c r="C46" s="5">
        <v>28</v>
      </c>
      <c r="D46" s="5">
        <v>8</v>
      </c>
      <c r="E46" s="6">
        <f t="shared" si="3"/>
        <v>-0.7142857142857143</v>
      </c>
    </row>
    <row r="47" spans="2:5" ht="20.149999999999999" customHeight="1" thickBot="1" x14ac:dyDescent="0.35">
      <c r="B47" s="4" t="s">
        <v>32</v>
      </c>
      <c r="C47" s="5">
        <v>196</v>
      </c>
      <c r="D47" s="5">
        <v>201</v>
      </c>
      <c r="E47" s="6">
        <f t="shared" si="3"/>
        <v>2.5510204081632654E-2</v>
      </c>
    </row>
    <row r="48" spans="2:5" ht="20.149999999999999" customHeight="1" thickBot="1" x14ac:dyDescent="0.35">
      <c r="B48" s="4" t="s">
        <v>35</v>
      </c>
      <c r="C48" s="5">
        <v>91</v>
      </c>
      <c r="D48" s="5">
        <v>78</v>
      </c>
      <c r="E48" s="6">
        <f t="shared" si="3"/>
        <v>-0.14285714285714285</v>
      </c>
    </row>
    <row r="49" spans="2:5" ht="20.149999999999999" customHeight="1" thickBot="1" x14ac:dyDescent="0.35">
      <c r="B49" s="4" t="s">
        <v>67</v>
      </c>
      <c r="C49" s="5">
        <v>26</v>
      </c>
      <c r="D49" s="5">
        <v>98</v>
      </c>
      <c r="E49" s="6">
        <f t="shared" si="3"/>
        <v>2.7692307692307692</v>
      </c>
    </row>
    <row r="50" spans="2:5" ht="20.149999999999999" customHeight="1" collapsed="1" thickBot="1" x14ac:dyDescent="0.35">
      <c r="B50" s="4" t="s">
        <v>36</v>
      </c>
      <c r="C50" s="6">
        <f>C44/(C44+C45)</f>
        <v>0.92592592592592593</v>
      </c>
      <c r="D50" s="6">
        <f>D44/(D44+D45)</f>
        <v>0.97345132743362828</v>
      </c>
      <c r="E50" s="6">
        <f t="shared" si="3"/>
        <v>5.1327433628318535E-2</v>
      </c>
    </row>
    <row r="51" spans="2:5" ht="20.149999999999999" customHeight="1" thickBot="1" x14ac:dyDescent="0.35">
      <c r="B51" s="4" t="s">
        <v>37</v>
      </c>
      <c r="C51" s="6">
        <f>C47/(C46+C47)</f>
        <v>0.875</v>
      </c>
      <c r="D51" s="6">
        <f t="shared" ref="D51" si="4">D47/(D46+D47)</f>
        <v>0.96172248803827753</v>
      </c>
      <c r="E51" s="6">
        <f t="shared" si="3"/>
        <v>9.9111414900888609E-2</v>
      </c>
    </row>
    <row r="57" spans="2:5" ht="42.75" customHeight="1" thickBot="1" x14ac:dyDescent="0.35">
      <c r="C57" s="8" t="s">
        <v>103</v>
      </c>
      <c r="D57" s="8" t="s">
        <v>104</v>
      </c>
      <c r="E57" s="8" t="s">
        <v>99</v>
      </c>
    </row>
    <row r="58" spans="2:5" ht="20.149999999999999" customHeight="1" thickBot="1" x14ac:dyDescent="0.35">
      <c r="B58" s="4" t="s">
        <v>38</v>
      </c>
      <c r="C58" s="5">
        <v>81</v>
      </c>
      <c r="D58" s="5">
        <v>113</v>
      </c>
      <c r="E58" s="6">
        <f>IF(C58&gt;0,(D58-C58)/C58,"-")</f>
        <v>0.39506172839506171</v>
      </c>
    </row>
    <row r="59" spans="2:5" ht="20.149999999999999" customHeight="1" thickBot="1" x14ac:dyDescent="0.35">
      <c r="B59" s="4" t="s">
        <v>41</v>
      </c>
      <c r="C59" s="5">
        <v>54</v>
      </c>
      <c r="D59" s="5">
        <v>72</v>
      </c>
      <c r="E59" s="6">
        <f t="shared" ref="E59:E63" si="5">IF(C59&gt;0,(D59-C59)/C59,"-")</f>
        <v>0.33333333333333331</v>
      </c>
    </row>
    <row r="60" spans="2:5" ht="20.149999999999999" customHeight="1" thickBot="1" x14ac:dyDescent="0.35">
      <c r="B60" s="4" t="s">
        <v>42</v>
      </c>
      <c r="C60" s="5">
        <v>21</v>
      </c>
      <c r="D60" s="5">
        <v>38</v>
      </c>
      <c r="E60" s="6">
        <f t="shared" si="5"/>
        <v>0.80952380952380953</v>
      </c>
    </row>
    <row r="61" spans="2:5" ht="20.149999999999999" customHeight="1" collapsed="1" thickBot="1" x14ac:dyDescent="0.35">
      <c r="B61" s="4" t="s">
        <v>98</v>
      </c>
      <c r="C61" s="6">
        <f>(C59+C60)/C58</f>
        <v>0.92592592592592593</v>
      </c>
      <c r="D61" s="6">
        <f>(D59+D60)/D58</f>
        <v>0.97345132743362828</v>
      </c>
      <c r="E61" s="6">
        <f t="shared" si="5"/>
        <v>5.1327433628318535E-2</v>
      </c>
    </row>
    <row r="62" spans="2:5" ht="20.149999999999999" customHeight="1" thickBot="1" x14ac:dyDescent="0.35">
      <c r="B62" s="4" t="s">
        <v>39</v>
      </c>
      <c r="C62" s="6">
        <v>0.9152542372881356</v>
      </c>
      <c r="D62" s="6">
        <v>0.97297297297297303</v>
      </c>
      <c r="E62" s="6">
        <f t="shared" si="5"/>
        <v>6.3063063063063113E-2</v>
      </c>
    </row>
    <row r="63" spans="2:5" ht="20.149999999999999" customHeight="1" thickBot="1" x14ac:dyDescent="0.35">
      <c r="B63" s="4" t="s">
        <v>40</v>
      </c>
      <c r="C63" s="6">
        <v>0.95454545454545459</v>
      </c>
      <c r="D63" s="6">
        <v>0.97435897435897434</v>
      </c>
      <c r="E63" s="6">
        <f t="shared" si="5"/>
        <v>2.0757020757020694E-2</v>
      </c>
    </row>
    <row r="64" spans="2:5" ht="14" thickBot="1" x14ac:dyDescent="0.35">
      <c r="E64" s="6"/>
    </row>
    <row r="69" spans="2:5" ht="42.75" customHeight="1" thickBot="1" x14ac:dyDescent="0.35">
      <c r="C69" s="8" t="s">
        <v>103</v>
      </c>
      <c r="D69" s="8" t="s">
        <v>104</v>
      </c>
      <c r="E69" s="8" t="s">
        <v>99</v>
      </c>
    </row>
    <row r="70" spans="2:5" ht="20.149999999999999" customHeight="1" thickBot="1" x14ac:dyDescent="0.35">
      <c r="B70" s="4" t="s">
        <v>44</v>
      </c>
      <c r="C70" s="5">
        <v>721</v>
      </c>
      <c r="D70" s="5">
        <v>650</v>
      </c>
      <c r="E70" s="6">
        <f>IF(C70&gt;0,(D70-C70)/C70,"-")</f>
        <v>-9.8474341192787793E-2</v>
      </c>
    </row>
    <row r="71" spans="2:5" ht="20.149999999999999" customHeight="1" thickBot="1" x14ac:dyDescent="0.35">
      <c r="B71" s="4" t="s">
        <v>45</v>
      </c>
      <c r="C71" s="5">
        <v>228</v>
      </c>
      <c r="D71" s="5">
        <v>173</v>
      </c>
      <c r="E71" s="6">
        <f t="shared" ref="E71:E77" si="6">IF(C71&gt;0,(D71-C71)/C71,"-")</f>
        <v>-0.2412280701754386</v>
      </c>
    </row>
    <row r="72" spans="2:5" ht="20.149999999999999" customHeight="1" thickBot="1" x14ac:dyDescent="0.35">
      <c r="B72" s="4" t="s">
        <v>43</v>
      </c>
      <c r="C72" s="5">
        <v>1</v>
      </c>
      <c r="D72" s="5">
        <v>1</v>
      </c>
      <c r="E72" s="6">
        <f t="shared" si="6"/>
        <v>0</v>
      </c>
    </row>
    <row r="73" spans="2:5" ht="20.149999999999999" customHeight="1" thickBot="1" x14ac:dyDescent="0.35">
      <c r="B73" s="4" t="s">
        <v>46</v>
      </c>
      <c r="C73" s="5">
        <v>389</v>
      </c>
      <c r="D73" s="5">
        <v>389</v>
      </c>
      <c r="E73" s="6">
        <f t="shared" si="6"/>
        <v>0</v>
      </c>
    </row>
    <row r="74" spans="2:5" ht="20.149999999999999" customHeight="1" thickBot="1" x14ac:dyDescent="0.35">
      <c r="B74" s="4" t="s">
        <v>47</v>
      </c>
      <c r="C74" s="5">
        <v>83</v>
      </c>
      <c r="D74" s="5">
        <v>59</v>
      </c>
      <c r="E74" s="6">
        <f t="shared" si="6"/>
        <v>-0.28915662650602408</v>
      </c>
    </row>
    <row r="75" spans="2:5" ht="20.149999999999999" customHeight="1" thickBot="1" x14ac:dyDescent="0.35">
      <c r="B75" s="4" t="s">
        <v>48</v>
      </c>
      <c r="C75" s="5">
        <v>20</v>
      </c>
      <c r="D75" s="5">
        <v>28</v>
      </c>
      <c r="E75" s="6">
        <f t="shared" si="6"/>
        <v>0.4</v>
      </c>
    </row>
    <row r="76" spans="2:5" ht="20.149999999999999" customHeight="1" thickBot="1" x14ac:dyDescent="0.3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49999999999999" customHeight="1" thickBot="1" x14ac:dyDescent="0.3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35">
      <c r="C89" s="8" t="s">
        <v>103</v>
      </c>
      <c r="D89" s="8" t="s">
        <v>104</v>
      </c>
      <c r="E89" s="8" t="s">
        <v>99</v>
      </c>
    </row>
    <row r="90" spans="2:5" ht="27.5" thickBot="1" x14ac:dyDescent="0.35">
      <c r="B90" s="4" t="s">
        <v>51</v>
      </c>
      <c r="C90" s="5">
        <v>22</v>
      </c>
      <c r="D90" s="5">
        <v>35</v>
      </c>
      <c r="E90" s="6">
        <f>IF(C90&gt;0,(D90-C90)/C90,"-")</f>
        <v>0.59090909090909094</v>
      </c>
    </row>
    <row r="91" spans="2:5" ht="27.5" thickBot="1" x14ac:dyDescent="0.35">
      <c r="B91" s="4" t="s">
        <v>52</v>
      </c>
      <c r="C91" s="5">
        <v>22</v>
      </c>
      <c r="D91" s="5">
        <v>11</v>
      </c>
      <c r="E91" s="6">
        <f t="shared" ref="E91:E93" si="7">IF(C91&gt;0,(D91-C91)/C91,"-")</f>
        <v>-0.5</v>
      </c>
    </row>
    <row r="92" spans="2:5" ht="29.25" customHeight="1" thickBot="1" x14ac:dyDescent="0.35">
      <c r="B92" s="4" t="s">
        <v>53</v>
      </c>
      <c r="C92" s="5">
        <v>22</v>
      </c>
      <c r="D92" s="5">
        <v>22</v>
      </c>
      <c r="E92" s="6">
        <f t="shared" si="7"/>
        <v>0</v>
      </c>
    </row>
    <row r="93" spans="2:5" ht="29.25" customHeight="1" thickBot="1" x14ac:dyDescent="0.35">
      <c r="B93" s="4" t="s">
        <v>54</v>
      </c>
      <c r="C93" s="6">
        <f>(C90+C91)/(C90+C91+C92)</f>
        <v>0.66666666666666663</v>
      </c>
      <c r="D93" s="6">
        <f>(D90+D91)/(D90+D91+D92)</f>
        <v>0.67647058823529416</v>
      </c>
      <c r="E93" s="6">
        <f t="shared" si="7"/>
        <v>1.4705882352941291E-2</v>
      </c>
    </row>
    <row r="99" spans="2:5" ht="42.75" customHeight="1" thickBot="1" x14ac:dyDescent="0.35">
      <c r="C99" s="8" t="s">
        <v>103</v>
      </c>
      <c r="D99" s="8" t="s">
        <v>104</v>
      </c>
      <c r="E99" s="8" t="s">
        <v>99</v>
      </c>
    </row>
    <row r="100" spans="2:5" ht="20.149999999999999" customHeight="1" thickBot="1" x14ac:dyDescent="0.35">
      <c r="B100" s="4" t="s">
        <v>38</v>
      </c>
      <c r="C100" s="5">
        <v>66</v>
      </c>
      <c r="D100" s="5">
        <v>68</v>
      </c>
      <c r="E100" s="6">
        <f>IF(C100&gt;0,(D100-C100)/C100,"-")</f>
        <v>3.0303030303030304E-2</v>
      </c>
    </row>
    <row r="101" spans="2:5" ht="20.149999999999999" customHeight="1" thickBot="1" x14ac:dyDescent="0.35">
      <c r="B101" s="4" t="s">
        <v>41</v>
      </c>
      <c r="C101" s="5">
        <v>33</v>
      </c>
      <c r="D101" s="5">
        <v>38</v>
      </c>
      <c r="E101" s="6">
        <f t="shared" ref="E101:E105" si="8">IF(C101&gt;0,(D101-C101)/C101,"-")</f>
        <v>0.15151515151515152</v>
      </c>
    </row>
    <row r="102" spans="2:5" ht="20.149999999999999" customHeight="1" thickBot="1" x14ac:dyDescent="0.35">
      <c r="B102" s="4" t="s">
        <v>42</v>
      </c>
      <c r="C102" s="5">
        <v>11</v>
      </c>
      <c r="D102" s="5">
        <v>8</v>
      </c>
      <c r="E102" s="6">
        <f t="shared" si="8"/>
        <v>-0.27272727272727271</v>
      </c>
    </row>
    <row r="103" spans="2:5" ht="20.149999999999999" customHeight="1" thickBot="1" x14ac:dyDescent="0.35">
      <c r="B103" s="4" t="s">
        <v>98</v>
      </c>
      <c r="C103" s="6">
        <f>(C101+C102)/C100</f>
        <v>0.66666666666666663</v>
      </c>
      <c r="D103" s="6">
        <f>(D101+D102)/D100</f>
        <v>0.67647058823529416</v>
      </c>
      <c r="E103" s="6">
        <f t="shared" si="8"/>
        <v>1.4705882352941291E-2</v>
      </c>
    </row>
    <row r="104" spans="2:5" ht="20.149999999999999" customHeight="1" thickBot="1" x14ac:dyDescent="0.35">
      <c r="B104" s="4" t="s">
        <v>39</v>
      </c>
      <c r="C104" s="6">
        <v>0.7021276595744681</v>
      </c>
      <c r="D104" s="6">
        <v>0.69090909090909092</v>
      </c>
      <c r="E104" s="6">
        <f t="shared" si="8"/>
        <v>-1.5977961432506894E-2</v>
      </c>
    </row>
    <row r="105" spans="2:5" ht="20.149999999999999" customHeight="1" thickBot="1" x14ac:dyDescent="0.35">
      <c r="B105" s="4" t="s">
        <v>40</v>
      </c>
      <c r="C105" s="6">
        <v>0.57894736842105265</v>
      </c>
      <c r="D105" s="6">
        <v>0.61538461538461542</v>
      </c>
      <c r="E105" s="6">
        <f t="shared" si="8"/>
        <v>6.2937062937062957E-2</v>
      </c>
    </row>
    <row r="111" spans="2:5" ht="42.75" customHeight="1" thickBot="1" x14ac:dyDescent="0.35">
      <c r="C111" s="8" t="s">
        <v>103</v>
      </c>
      <c r="D111" s="8" t="s">
        <v>104</v>
      </c>
      <c r="E111" s="8" t="s">
        <v>99</v>
      </c>
    </row>
    <row r="112" spans="2:5" ht="14" thickBot="1" x14ac:dyDescent="0.35">
      <c r="B112" s="4" t="s">
        <v>55</v>
      </c>
      <c r="C112" s="5">
        <v>108</v>
      </c>
      <c r="D112" s="5">
        <v>95</v>
      </c>
      <c r="E112" s="6">
        <f>IF(C112&gt;0,(D112-C112)/C112,"-")</f>
        <v>-0.12037037037037036</v>
      </c>
    </row>
    <row r="113" spans="2:14" ht="14" thickBot="1" x14ac:dyDescent="0.35">
      <c r="B113" s="4" t="s">
        <v>56</v>
      </c>
      <c r="C113" s="5">
        <v>44</v>
      </c>
      <c r="D113" s="5">
        <v>44</v>
      </c>
      <c r="E113" s="6">
        <f t="shared" ref="E113:E114" si="9">IF(C113&gt;0,(D113-C113)/C113,"-")</f>
        <v>0</v>
      </c>
    </row>
    <row r="114" spans="2:14" ht="14" thickBot="1" x14ac:dyDescent="0.35">
      <c r="B114" s="4" t="s">
        <v>57</v>
      </c>
      <c r="C114" s="5">
        <v>64</v>
      </c>
      <c r="D114" s="5">
        <v>51</v>
      </c>
      <c r="E114" s="6">
        <f t="shared" si="9"/>
        <v>-0.203125</v>
      </c>
    </row>
    <row r="116" spans="2:14" x14ac:dyDescent="0.3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3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3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4" thickBot="1" x14ac:dyDescent="0.3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1</v>
      </c>
      <c r="H128" s="10">
        <v>1</v>
      </c>
      <c r="I128" s="10">
        <v>1</v>
      </c>
      <c r="J128" s="10">
        <v>3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4" thickBot="1" x14ac:dyDescent="0.3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4" thickBot="1" x14ac:dyDescent="0.3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4" thickBot="1" x14ac:dyDescent="0.3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4" thickBot="1" x14ac:dyDescent="0.3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4" thickBot="1" x14ac:dyDescent="0.35">
      <c r="B133" s="4" t="s">
        <v>68</v>
      </c>
      <c r="C133" s="10">
        <v>0</v>
      </c>
      <c r="D133" s="10">
        <v>0</v>
      </c>
      <c r="E133" s="10">
        <v>0</v>
      </c>
      <c r="F133" s="10">
        <v>0</v>
      </c>
      <c r="G133" s="10">
        <v>1</v>
      </c>
      <c r="H133" s="10">
        <v>1</v>
      </c>
      <c r="I133" s="10">
        <v>1</v>
      </c>
      <c r="J133" s="10">
        <v>3</v>
      </c>
      <c r="K133" s="6" t="str">
        <f t="shared" si="11"/>
        <v>-</v>
      </c>
      <c r="L133" s="6" t="str">
        <f t="shared" si="10"/>
        <v>-</v>
      </c>
      <c r="M133" s="6" t="str">
        <f t="shared" si="10"/>
        <v>-</v>
      </c>
      <c r="N133" s="6" t="str">
        <f t="shared" si="10"/>
        <v>-</v>
      </c>
    </row>
    <row r="134" spans="2:14" ht="14" thickBot="1" x14ac:dyDescent="0.3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>
        <f t="shared" si="12"/>
        <v>1</v>
      </c>
      <c r="H134" s="6">
        <f t="shared" si="12"/>
        <v>1</v>
      </c>
      <c r="I134" s="6">
        <f t="shared" si="12"/>
        <v>1</v>
      </c>
      <c r="J134" s="6">
        <f t="shared" si="12"/>
        <v>1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4" thickBot="1" x14ac:dyDescent="0.3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3">
      <c r="C136" s="13"/>
    </row>
    <row r="137" spans="2:14" x14ac:dyDescent="0.3">
      <c r="C137" s="13"/>
      <c r="M137" s="14"/>
    </row>
    <row r="138" spans="2:14" x14ac:dyDescent="0.3">
      <c r="C138" s="13"/>
    </row>
    <row r="141" spans="2:14" ht="29.25" customHeight="1" thickBot="1" x14ac:dyDescent="0.3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3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4" thickBot="1" x14ac:dyDescent="0.3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6</v>
      </c>
      <c r="H143" s="10">
        <v>0</v>
      </c>
      <c r="I143" s="10">
        <v>0</v>
      </c>
      <c r="J143" s="10">
        <v>6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4" thickBot="1" x14ac:dyDescent="0.3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4</v>
      </c>
      <c r="H144" s="10">
        <v>0</v>
      </c>
      <c r="I144" s="10">
        <v>0</v>
      </c>
      <c r="J144" s="10">
        <v>4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4" thickBot="1" x14ac:dyDescent="0.35">
      <c r="B145" s="4" t="s">
        <v>73</v>
      </c>
      <c r="C145" s="10">
        <v>0</v>
      </c>
      <c r="D145" s="10">
        <v>0</v>
      </c>
      <c r="E145" s="10">
        <v>0</v>
      </c>
      <c r="F145" s="10">
        <v>0</v>
      </c>
      <c r="G145" s="10">
        <v>11</v>
      </c>
      <c r="H145" s="10">
        <v>0</v>
      </c>
      <c r="I145" s="10">
        <v>0</v>
      </c>
      <c r="J145" s="10">
        <v>11</v>
      </c>
      <c r="K145" s="6" t="str">
        <f t="shared" si="16"/>
        <v>-</v>
      </c>
      <c r="L145" s="6" t="str">
        <f t="shared" si="15"/>
        <v>-</v>
      </c>
      <c r="M145" s="6" t="str">
        <f t="shared" si="15"/>
        <v>-</v>
      </c>
      <c r="N145" s="6" t="str">
        <f t="shared" si="15"/>
        <v>-</v>
      </c>
    </row>
    <row r="146" spans="2:14" ht="14" thickBot="1" x14ac:dyDescent="0.3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8</v>
      </c>
      <c r="H146" s="10">
        <v>0</v>
      </c>
      <c r="I146" s="10">
        <v>0</v>
      </c>
      <c r="J146" s="10">
        <v>8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4" thickBot="1" x14ac:dyDescent="0.3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4" thickBot="1" x14ac:dyDescent="0.35">
      <c r="B148" s="7" t="s">
        <v>68</v>
      </c>
      <c r="C148" s="10">
        <v>0</v>
      </c>
      <c r="D148" s="10">
        <v>0</v>
      </c>
      <c r="E148" s="10">
        <v>0</v>
      </c>
      <c r="F148" s="10">
        <v>0</v>
      </c>
      <c r="G148" s="10">
        <v>29</v>
      </c>
      <c r="H148" s="10">
        <v>0</v>
      </c>
      <c r="I148" s="10">
        <v>0</v>
      </c>
      <c r="J148" s="10">
        <v>29</v>
      </c>
      <c r="K148" s="6" t="str">
        <f t="shared" ref="K148" si="17">IF(C148=0,"-",(G148-C148)/C148)</f>
        <v>-</v>
      </c>
      <c r="L148" s="6" t="str">
        <f t="shared" ref="L148" si="18">IF(D148=0,"-",(H148-D148)/D148)</f>
        <v>-</v>
      </c>
      <c r="M148" s="6" t="str">
        <f t="shared" ref="M148" si="19">IF(E148=0,"-",(I148-E148)/E148)</f>
        <v>-</v>
      </c>
      <c r="N148" s="6" t="str">
        <f t="shared" ref="N148" si="20">IF(F148=0,"-",(J148-F148)/F148)</f>
        <v>-</v>
      </c>
    </row>
    <row r="149" spans="2:14" ht="27.5" thickBot="1" x14ac:dyDescent="0.3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>
        <f t="shared" si="21"/>
        <v>0.35294117647058826</v>
      </c>
      <c r="H149" s="6" t="str">
        <f t="shared" si="21"/>
        <v>-</v>
      </c>
      <c r="I149" s="6" t="str">
        <f t="shared" si="21"/>
        <v>-</v>
      </c>
      <c r="J149" s="6">
        <f t="shared" si="21"/>
        <v>0.35294117647058826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7.5" thickBot="1" x14ac:dyDescent="0.3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>
        <f t="shared" si="21"/>
        <v>0.33333333333333331</v>
      </c>
      <c r="H150" s="6" t="str">
        <f t="shared" si="21"/>
        <v>-</v>
      </c>
      <c r="I150" s="6" t="str">
        <f t="shared" si="21"/>
        <v>-</v>
      </c>
      <c r="J150" s="6">
        <f t="shared" si="21"/>
        <v>0.33333333333333331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x14ac:dyDescent="0.3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x14ac:dyDescent="0.3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x14ac:dyDescent="0.3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35">
      <c r="B156" s="7"/>
      <c r="C156" s="8" t="s">
        <v>103</v>
      </c>
      <c r="D156" s="8" t="s">
        <v>104</v>
      </c>
      <c r="E156" s="8" t="s">
        <v>99</v>
      </c>
    </row>
    <row r="157" spans="2:14" ht="14" thickBot="1" x14ac:dyDescent="0.35">
      <c r="B157" s="4" t="s">
        <v>94</v>
      </c>
      <c r="C157" s="19">
        <v>0</v>
      </c>
      <c r="D157" s="19">
        <v>19</v>
      </c>
      <c r="E157" s="18" t="str">
        <f>IF(C157=0,"-",(D157-C157)/C157)</f>
        <v>-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4" thickBot="1" x14ac:dyDescent="0.35">
      <c r="B158" s="4" t="s">
        <v>95</v>
      </c>
      <c r="C158" s="19">
        <v>0</v>
      </c>
      <c r="D158" s="19">
        <v>10</v>
      </c>
      <c r="E158" s="18" t="str">
        <f t="shared" ref="E158:E159" si="23">IF(C158=0,"-",(D158-C158)/C158)</f>
        <v>-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4" thickBot="1" x14ac:dyDescent="0.3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4" thickBot="1" x14ac:dyDescent="0.35">
      <c r="B160" s="4" t="s">
        <v>97</v>
      </c>
      <c r="C160" s="18" t="str">
        <f>IF(C157=0,"-",C157/(C157+C158+C159))</f>
        <v>-</v>
      </c>
      <c r="D160" s="18">
        <f>IF(D157=0,"-",D157/(D157+D158+D159))</f>
        <v>0.65517241379310343</v>
      </c>
      <c r="E160" s="18" t="str">
        <f>IF(OR(C160="-",D160="-"),"-",(D160-C160)/C160)</f>
        <v>-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x14ac:dyDescent="0.3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x14ac:dyDescent="0.3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x14ac:dyDescent="0.3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35">
      <c r="C165" s="8" t="s">
        <v>103</v>
      </c>
      <c r="D165" s="8" t="s">
        <v>104</v>
      </c>
      <c r="E165" s="8" t="s">
        <v>99</v>
      </c>
    </row>
    <row r="166" spans="2:14" ht="20.149999999999999" customHeight="1" thickBot="1" x14ac:dyDescent="0.35">
      <c r="B166" s="4" t="s">
        <v>38</v>
      </c>
      <c r="C166" s="5">
        <v>0</v>
      </c>
      <c r="D166" s="5">
        <v>3</v>
      </c>
      <c r="E166" s="6" t="str">
        <f>IF(C166=0,"-",(D166-C166)/C166)</f>
        <v>-</v>
      </c>
    </row>
    <row r="167" spans="2:14" ht="20.149999999999999" customHeight="1" thickBot="1" x14ac:dyDescent="0.35">
      <c r="B167" s="4" t="s">
        <v>41</v>
      </c>
      <c r="C167" s="5">
        <v>0</v>
      </c>
      <c r="D167" s="5">
        <v>3</v>
      </c>
      <c r="E167" s="6" t="str">
        <f t="shared" ref="E167:E168" si="24">IF(C167=0,"-",(D167-C167)/C167)</f>
        <v>-</v>
      </c>
    </row>
    <row r="168" spans="2:14" ht="20.149999999999999" customHeight="1" thickBot="1" x14ac:dyDescent="0.3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49999999999999" customHeight="1" thickBot="1" x14ac:dyDescent="0.35">
      <c r="B169" s="4" t="s">
        <v>98</v>
      </c>
      <c r="C169" s="6" t="str">
        <f>IF(C166=0,"-",(C167+C168)/C166)</f>
        <v>-</v>
      </c>
      <c r="D169" s="6">
        <f>IF(D166=0,"-",(D167+D168)/D166)</f>
        <v>1</v>
      </c>
      <c r="E169" s="6" t="str">
        <f t="shared" ref="E169:E171" si="25">IF(OR(C169="-",D169="-"),"-",(D169-C169)/C169)</f>
        <v>-</v>
      </c>
    </row>
    <row r="170" spans="2:14" ht="20.149999999999999" customHeight="1" thickBot="1" x14ac:dyDescent="0.35">
      <c r="B170" s="4" t="s">
        <v>39</v>
      </c>
      <c r="C170" s="6" t="s">
        <v>105</v>
      </c>
      <c r="D170" s="6">
        <v>1</v>
      </c>
      <c r="E170" s="6" t="str">
        <f t="shared" si="25"/>
        <v>-</v>
      </c>
    </row>
    <row r="171" spans="2:14" ht="20.149999999999999" customHeight="1" thickBot="1" x14ac:dyDescent="0.35">
      <c r="B171" s="4" t="s">
        <v>40</v>
      </c>
      <c r="C171" s="6" t="s">
        <v>105</v>
      </c>
      <c r="D171" s="6" t="s">
        <v>105</v>
      </c>
      <c r="E171" s="6" t="str">
        <f t="shared" si="25"/>
        <v>-</v>
      </c>
    </row>
    <row r="172" spans="2:14" ht="20.149999999999999" customHeight="1" x14ac:dyDescent="0.3">
      <c r="B172" s="7"/>
      <c r="C172" s="18"/>
      <c r="D172" s="18"/>
      <c r="E172" s="18"/>
    </row>
    <row r="177" spans="2:8" ht="42.75" customHeight="1" thickBot="1" x14ac:dyDescent="0.35">
      <c r="C177" s="8" t="s">
        <v>103</v>
      </c>
      <c r="D177" s="8" t="s">
        <v>104</v>
      </c>
      <c r="E177" s="8" t="s">
        <v>99</v>
      </c>
    </row>
    <row r="178" spans="2:8" ht="14" thickBot="1" x14ac:dyDescent="0.35">
      <c r="B178" s="15" t="s">
        <v>81</v>
      </c>
      <c r="C178" s="5">
        <v>3</v>
      </c>
      <c r="D178" s="5">
        <v>1</v>
      </c>
      <c r="E178" s="6">
        <f>IF(C178=0,"-",(D178-C178)/C178)</f>
        <v>-0.66666666666666663</v>
      </c>
      <c r="H178" s="13"/>
    </row>
    <row r="179" spans="2:8" ht="14" thickBot="1" x14ac:dyDescent="0.35">
      <c r="B179" s="4" t="s">
        <v>43</v>
      </c>
      <c r="C179" s="5">
        <v>0</v>
      </c>
      <c r="D179" s="5">
        <v>0</v>
      </c>
      <c r="E179" s="6" t="str">
        <f t="shared" ref="E179:E185" si="26">IF(C179=0,"-",(D179-C179)/C179)</f>
        <v>-</v>
      </c>
      <c r="H179" s="13"/>
    </row>
    <row r="180" spans="2:8" ht="14" thickBot="1" x14ac:dyDescent="0.35">
      <c r="B180" s="4" t="s">
        <v>47</v>
      </c>
      <c r="C180" s="5">
        <v>1</v>
      </c>
      <c r="D180" s="5">
        <v>0</v>
      </c>
      <c r="E180" s="6">
        <f t="shared" si="26"/>
        <v>-1</v>
      </c>
      <c r="H180" s="13"/>
    </row>
    <row r="181" spans="2:8" ht="14" thickBot="1" x14ac:dyDescent="0.35">
      <c r="B181" s="4" t="s">
        <v>78</v>
      </c>
      <c r="C181" s="5">
        <v>2</v>
      </c>
      <c r="D181" s="5">
        <v>1</v>
      </c>
      <c r="E181" s="6">
        <f t="shared" si="26"/>
        <v>-0.5</v>
      </c>
      <c r="H181" s="13"/>
    </row>
    <row r="182" spans="2:8" ht="14" thickBot="1" x14ac:dyDescent="0.35">
      <c r="B182" s="15" t="s">
        <v>79</v>
      </c>
      <c r="C182" s="5">
        <v>12</v>
      </c>
      <c r="D182" s="5">
        <v>22</v>
      </c>
      <c r="E182" s="6">
        <f t="shared" si="26"/>
        <v>0.83333333333333337</v>
      </c>
      <c r="H182" s="13"/>
    </row>
    <row r="183" spans="2:8" ht="14" thickBot="1" x14ac:dyDescent="0.35">
      <c r="B183" s="4" t="s">
        <v>47</v>
      </c>
      <c r="C183" s="5">
        <v>12</v>
      </c>
      <c r="D183" s="5">
        <v>22</v>
      </c>
      <c r="E183" s="6">
        <f t="shared" si="26"/>
        <v>0.83333333333333337</v>
      </c>
      <c r="H183" s="13"/>
    </row>
    <row r="184" spans="2:8" ht="14" thickBot="1" x14ac:dyDescent="0.3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4" thickBot="1" x14ac:dyDescent="0.35">
      <c r="B185" s="4" t="s">
        <v>80</v>
      </c>
      <c r="C185" s="5">
        <v>0</v>
      </c>
      <c r="D185" s="5">
        <v>0</v>
      </c>
      <c r="E185" s="6" t="str">
        <f t="shared" si="26"/>
        <v>-</v>
      </c>
      <c r="H185" s="13"/>
    </row>
    <row r="196" spans="2:5" ht="42.75" customHeight="1" thickBot="1" x14ac:dyDescent="0.35">
      <c r="C196" s="8" t="s">
        <v>103</v>
      </c>
      <c r="D196" s="8" t="s">
        <v>104</v>
      </c>
      <c r="E196" s="8" t="s">
        <v>99</v>
      </c>
    </row>
    <row r="197" spans="2:5" ht="14" thickBot="1" x14ac:dyDescent="0.35">
      <c r="B197" s="4" t="s">
        <v>82</v>
      </c>
      <c r="C197" s="5">
        <v>0</v>
      </c>
      <c r="D197" s="5">
        <v>1</v>
      </c>
      <c r="E197" s="6" t="str">
        <f t="shared" ref="E197:E200" si="27">IF(C197=0,"-",(D197-C197)/C197)</f>
        <v>-</v>
      </c>
    </row>
    <row r="198" spans="2:5" ht="14" thickBot="1" x14ac:dyDescent="0.3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4" thickBot="1" x14ac:dyDescent="0.35">
      <c r="B199" s="4" t="s">
        <v>84</v>
      </c>
      <c r="C199" s="5">
        <v>0</v>
      </c>
      <c r="D199" s="5">
        <v>1</v>
      </c>
      <c r="E199" s="6" t="str">
        <f t="shared" si="27"/>
        <v>-</v>
      </c>
    </row>
    <row r="200" spans="2:5" ht="14" thickBot="1" x14ac:dyDescent="0.35">
      <c r="B200" s="4" t="s">
        <v>85</v>
      </c>
      <c r="C200" s="5">
        <v>0</v>
      </c>
      <c r="D200" s="5">
        <v>1</v>
      </c>
      <c r="E200" s="6" t="str">
        <f t="shared" si="27"/>
        <v>-</v>
      </c>
    </row>
    <row r="201" spans="2:5" x14ac:dyDescent="0.3">
      <c r="B201" s="7"/>
      <c r="C201" s="19"/>
      <c r="D201" s="19"/>
      <c r="E201" s="18"/>
    </row>
    <row r="206" spans="2:5" ht="42.75" customHeight="1" thickBot="1" x14ac:dyDescent="0.35">
      <c r="C206" s="8" t="s">
        <v>103</v>
      </c>
      <c r="D206" s="8" t="s">
        <v>104</v>
      </c>
      <c r="E206" s="8" t="s">
        <v>99</v>
      </c>
    </row>
    <row r="207" spans="2:5" ht="20.149999999999999" customHeight="1" thickBot="1" x14ac:dyDescent="0.3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49999999999999" customHeight="1" thickBot="1" x14ac:dyDescent="0.35">
      <c r="B208" s="17" t="s">
        <v>89</v>
      </c>
      <c r="C208" s="5">
        <v>0</v>
      </c>
      <c r="D208" s="5">
        <v>1</v>
      </c>
      <c r="E208" s="6" t="str">
        <f t="shared" si="28"/>
        <v>-</v>
      </c>
    </row>
    <row r="209" spans="2:5" ht="20.149999999999999" customHeight="1" thickBot="1" x14ac:dyDescent="0.35">
      <c r="B209" s="17" t="s">
        <v>86</v>
      </c>
      <c r="C209" s="5">
        <v>0</v>
      </c>
      <c r="D209" s="5">
        <v>1</v>
      </c>
      <c r="E209" s="6" t="str">
        <f t="shared" si="28"/>
        <v>-</v>
      </c>
    </row>
    <row r="210" spans="2:5" ht="20.149999999999999" customHeight="1" thickBot="1" x14ac:dyDescent="0.3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49999999999999" customHeight="1" thickBot="1" x14ac:dyDescent="0.35">
      <c r="B211" s="17" t="s">
        <v>90</v>
      </c>
      <c r="C211" s="5"/>
      <c r="D211" s="5"/>
      <c r="E211" s="6"/>
    </row>
    <row r="212" spans="2:5" ht="20.149999999999999" customHeight="1" thickBot="1" x14ac:dyDescent="0.3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4" thickBot="1" x14ac:dyDescent="0.3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4" thickBot="1" x14ac:dyDescent="0.3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x14ac:dyDescent="0.3">
      <c r="B215" s="21"/>
      <c r="C215" s="19"/>
      <c r="D215" s="19"/>
      <c r="E215" s="18"/>
    </row>
    <row r="220" spans="2:5" ht="42.75" customHeight="1" thickBot="1" x14ac:dyDescent="0.35">
      <c r="C220" s="8" t="s">
        <v>103</v>
      </c>
      <c r="D220" s="8" t="s">
        <v>104</v>
      </c>
      <c r="E220" s="8" t="s">
        <v>99</v>
      </c>
    </row>
    <row r="221" spans="2:5" ht="14" thickBot="1" x14ac:dyDescent="0.35">
      <c r="B221" s="16" t="s">
        <v>91</v>
      </c>
      <c r="C221" s="5">
        <v>0</v>
      </c>
      <c r="D221" s="5">
        <v>1</v>
      </c>
      <c r="E221" s="6" t="str">
        <f t="shared" ref="E221:E223" si="30">IF(C221=0,"-",(D221-C221)/C221)</f>
        <v>-</v>
      </c>
    </row>
    <row r="222" spans="2:5" ht="14" thickBot="1" x14ac:dyDescent="0.35">
      <c r="B222" s="16" t="s">
        <v>92</v>
      </c>
      <c r="C222" s="5">
        <v>0</v>
      </c>
      <c r="D222" s="5">
        <v>1</v>
      </c>
      <c r="E222" s="6" t="str">
        <f t="shared" si="30"/>
        <v>-</v>
      </c>
    </row>
    <row r="223" spans="2:5" ht="14" thickBot="1" x14ac:dyDescent="0.35">
      <c r="B223" s="16" t="s">
        <v>93</v>
      </c>
      <c r="C223" s="5">
        <v>0</v>
      </c>
      <c r="D223" s="5">
        <v>0</v>
      </c>
      <c r="E223" s="6" t="str">
        <f t="shared" si="30"/>
        <v>-</v>
      </c>
    </row>
    <row r="224" spans="2:5" ht="14" thickBot="1" x14ac:dyDescent="0.35">
      <c r="C224" s="5"/>
      <c r="D224" s="5"/>
      <c r="E224" s="6"/>
    </row>
    <row r="225" spans="3:5" ht="14" thickBot="1" x14ac:dyDescent="0.35">
      <c r="C225" s="5"/>
      <c r="D225" s="5"/>
      <c r="E225" s="6"/>
    </row>
    <row r="226" spans="3:5" ht="14" thickBot="1" x14ac:dyDescent="0.35">
      <c r="C226" s="5"/>
      <c r="D226" s="5"/>
      <c r="E226" s="6"/>
    </row>
    <row r="227" spans="3:5" ht="14" thickBot="1" x14ac:dyDescent="0.35">
      <c r="C227" s="5"/>
      <c r="D227" s="5"/>
      <c r="E227" s="6"/>
    </row>
    <row r="228" spans="3:5" ht="14" thickBot="1" x14ac:dyDescent="0.3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8"/>
  <sheetViews>
    <sheetView workbookViewId="0"/>
  </sheetViews>
  <sheetFormatPr baseColWidth="10" defaultRowHeight="13.5" x14ac:dyDescent="0.3"/>
  <cols>
    <col min="2" max="2" width="56.84375" bestFit="1" customWidth="1"/>
    <col min="3" max="4" width="12.4609375" customWidth="1"/>
    <col min="5" max="5" width="12.765625" customWidth="1"/>
    <col min="6" max="6" width="8.765625" bestFit="1" customWidth="1"/>
    <col min="7" max="7" width="11.61328125" customWidth="1"/>
    <col min="8" max="8" width="12.15234375" customWidth="1"/>
    <col min="9" max="9" width="12.765625" customWidth="1"/>
    <col min="10" max="10" width="8.765625" bestFit="1" customWidth="1"/>
    <col min="11" max="11" width="11.61328125" bestFit="1" customWidth="1"/>
    <col min="12" max="12" width="12" bestFit="1" customWidth="1"/>
    <col min="13" max="13" width="12.765625" customWidth="1"/>
    <col min="14" max="14" width="9.61328125" bestFit="1" customWidth="1"/>
  </cols>
  <sheetData>
    <row r="1" spans="1:5" ht="14" thickBot="1" x14ac:dyDescent="0.35">
      <c r="A1" s="5"/>
      <c r="B1" s="5"/>
    </row>
    <row r="2" spans="1:5" ht="14" thickBot="1" x14ac:dyDescent="0.35">
      <c r="A2" s="5"/>
      <c r="B2" s="5"/>
    </row>
    <row r="3" spans="1:5" ht="14" thickBot="1" x14ac:dyDescent="0.35">
      <c r="A3" s="5"/>
      <c r="B3" s="5"/>
    </row>
    <row r="11" spans="1:5" ht="27" customHeight="1" x14ac:dyDescent="0.3">
      <c r="B11" s="20" t="str">
        <f>Portada!B9</f>
        <v>4º Trimestre 2025</v>
      </c>
    </row>
    <row r="13" spans="1:5" ht="42.75" customHeight="1" thickBot="1" x14ac:dyDescent="0.35">
      <c r="C13" s="8" t="s">
        <v>103</v>
      </c>
      <c r="D13" s="8" t="s">
        <v>104</v>
      </c>
      <c r="E13" s="8" t="s">
        <v>99</v>
      </c>
    </row>
    <row r="14" spans="1:5" ht="20.149999999999999" customHeight="1" thickBot="1" x14ac:dyDescent="0.35">
      <c r="B14" s="4" t="s">
        <v>22</v>
      </c>
      <c r="C14" s="5">
        <v>1518</v>
      </c>
      <c r="D14" s="5">
        <v>1550</v>
      </c>
      <c r="E14" s="6">
        <f>IF(C14&gt;0,(D14-C14)/C14)</f>
        <v>2.1080368906455864E-2</v>
      </c>
    </row>
    <row r="15" spans="1:5" ht="20.149999999999999" customHeight="1" thickBot="1" x14ac:dyDescent="0.35">
      <c r="B15" s="4" t="s">
        <v>17</v>
      </c>
      <c r="C15" s="5">
        <v>1402</v>
      </c>
      <c r="D15" s="5">
        <v>1394</v>
      </c>
      <c r="E15" s="6">
        <f t="shared" ref="E15:E25" si="0">IF(C15&gt;0,(D15-C15)/C15)</f>
        <v>-5.7061340941512127E-3</v>
      </c>
    </row>
    <row r="16" spans="1:5" ht="20.149999999999999" customHeight="1" thickBot="1" x14ac:dyDescent="0.35">
      <c r="B16" s="4" t="s">
        <v>18</v>
      </c>
      <c r="C16" s="5">
        <v>969</v>
      </c>
      <c r="D16" s="5">
        <v>916</v>
      </c>
      <c r="E16" s="6">
        <f t="shared" si="0"/>
        <v>-5.4695562435500514E-2</v>
      </c>
    </row>
    <row r="17" spans="2:5" ht="20.149999999999999" customHeight="1" thickBot="1" x14ac:dyDescent="0.35">
      <c r="B17" s="4" t="s">
        <v>19</v>
      </c>
      <c r="C17" s="5">
        <v>433</v>
      </c>
      <c r="D17" s="5">
        <v>478</v>
      </c>
      <c r="E17" s="6">
        <f t="shared" si="0"/>
        <v>0.10392609699769054</v>
      </c>
    </row>
    <row r="18" spans="2:5" ht="20.149999999999999" customHeight="1" thickBot="1" x14ac:dyDescent="0.35">
      <c r="B18" s="4" t="s">
        <v>100</v>
      </c>
      <c r="C18" s="5">
        <v>9</v>
      </c>
      <c r="D18" s="5">
        <v>3</v>
      </c>
      <c r="E18" s="6">
        <f>IF(C18=0,"-",(D18-C18)/C18)</f>
        <v>-0.66666666666666663</v>
      </c>
    </row>
    <row r="19" spans="2:5" ht="20.149999999999999" customHeight="1" thickBot="1" x14ac:dyDescent="0.35">
      <c r="B19" s="4" t="s">
        <v>101</v>
      </c>
      <c r="C19" s="5">
        <v>1</v>
      </c>
      <c r="D19" s="5">
        <v>3</v>
      </c>
      <c r="E19" s="6">
        <f>IF(C19=0,"-",(D19-C19)/C19)</f>
        <v>2</v>
      </c>
    </row>
    <row r="20" spans="2:5" ht="20.149999999999999" customHeight="1" thickBot="1" x14ac:dyDescent="0.35">
      <c r="B20" s="4" t="s">
        <v>20</v>
      </c>
      <c r="C20" s="6">
        <f>C17/C15</f>
        <v>0.30884450784593437</v>
      </c>
      <c r="D20" s="6">
        <f>D17/D15</f>
        <v>0.34289813486370158</v>
      </c>
      <c r="E20" s="6">
        <f t="shared" si="0"/>
        <v>0.11026139741087673</v>
      </c>
    </row>
    <row r="21" spans="2:5" ht="30" customHeight="1" thickBot="1" x14ac:dyDescent="0.35">
      <c r="B21" s="4" t="s">
        <v>23</v>
      </c>
      <c r="C21" s="5">
        <v>192</v>
      </c>
      <c r="D21" s="5">
        <v>153</v>
      </c>
      <c r="E21" s="6">
        <f t="shared" si="0"/>
        <v>-0.203125</v>
      </c>
    </row>
    <row r="22" spans="2:5" ht="20.149999999999999" customHeight="1" thickBot="1" x14ac:dyDescent="0.35">
      <c r="B22" s="4" t="s">
        <v>24</v>
      </c>
      <c r="C22" s="5">
        <v>99</v>
      </c>
      <c r="D22" s="5">
        <v>73</v>
      </c>
      <c r="E22" s="6">
        <f t="shared" si="0"/>
        <v>-0.26262626262626265</v>
      </c>
    </row>
    <row r="23" spans="2:5" ht="20.149999999999999" customHeight="1" thickBot="1" x14ac:dyDescent="0.35">
      <c r="B23" s="4" t="s">
        <v>25</v>
      </c>
      <c r="C23" s="5">
        <v>93</v>
      </c>
      <c r="D23" s="5">
        <v>80</v>
      </c>
      <c r="E23" s="6">
        <f t="shared" si="0"/>
        <v>-0.13978494623655913</v>
      </c>
    </row>
    <row r="24" spans="2:5" ht="20.149999999999999" customHeight="1" thickBot="1" x14ac:dyDescent="0.35">
      <c r="B24" s="4" t="s">
        <v>21</v>
      </c>
      <c r="C24" s="6">
        <f>C23/C21</f>
        <v>0.484375</v>
      </c>
      <c r="D24" s="6">
        <f t="shared" ref="D24" si="1">D23/D21</f>
        <v>0.52287581699346408</v>
      </c>
      <c r="E24" s="6">
        <f t="shared" si="0"/>
        <v>7.9485557663925843E-2</v>
      </c>
    </row>
    <row r="25" spans="2:5" ht="20.149999999999999" customHeight="1" thickBot="1" x14ac:dyDescent="0.35">
      <c r="B25" s="7" t="s">
        <v>26</v>
      </c>
      <c r="C25" s="6">
        <v>0.11546906631482369</v>
      </c>
      <c r="D25" s="6">
        <v>0.11441957510446737</v>
      </c>
      <c r="E25" s="6">
        <f t="shared" si="0"/>
        <v>-9.0889382225963645E-3</v>
      </c>
    </row>
    <row r="33" spans="2:5" ht="42.75" customHeight="1" thickBot="1" x14ac:dyDescent="0.35">
      <c r="C33" s="8" t="s">
        <v>103</v>
      </c>
      <c r="D33" s="8" t="s">
        <v>104</v>
      </c>
      <c r="E33" s="8" t="s">
        <v>99</v>
      </c>
    </row>
    <row r="34" spans="2:5" ht="20.149999999999999" customHeight="1" thickBot="1" x14ac:dyDescent="0.35">
      <c r="B34" s="4" t="s">
        <v>27</v>
      </c>
      <c r="C34" s="5">
        <v>424</v>
      </c>
      <c r="D34" s="5">
        <v>437</v>
      </c>
      <c r="E34" s="6">
        <f>IF(C34&gt;0,(D34-C34)/C34,"-")</f>
        <v>3.0660377358490566E-2</v>
      </c>
    </row>
    <row r="35" spans="2:5" ht="20.149999999999999" customHeight="1" thickBot="1" x14ac:dyDescent="0.35">
      <c r="B35" s="4" t="s">
        <v>29</v>
      </c>
      <c r="C35" s="5">
        <v>0</v>
      </c>
      <c r="D35" s="5">
        <v>1</v>
      </c>
      <c r="E35" s="6" t="str">
        <f t="shared" ref="E35:E37" si="2">IF(C35&gt;0,(D35-C35)/C35,"-")</f>
        <v>-</v>
      </c>
    </row>
    <row r="36" spans="2:5" ht="20.149999999999999" customHeight="1" thickBot="1" x14ac:dyDescent="0.35">
      <c r="B36" s="4" t="s">
        <v>28</v>
      </c>
      <c r="C36" s="5">
        <v>302</v>
      </c>
      <c r="D36" s="5">
        <v>302</v>
      </c>
      <c r="E36" s="6">
        <f t="shared" si="2"/>
        <v>0</v>
      </c>
    </row>
    <row r="37" spans="2:5" ht="20.149999999999999" customHeight="1" thickBot="1" x14ac:dyDescent="0.35">
      <c r="B37" s="4" t="s">
        <v>30</v>
      </c>
      <c r="C37" s="5">
        <v>122</v>
      </c>
      <c r="D37" s="5">
        <v>134</v>
      </c>
      <c r="E37" s="6">
        <f t="shared" si="2"/>
        <v>9.8360655737704916E-2</v>
      </c>
    </row>
    <row r="43" spans="2:5" ht="42.75" customHeight="1" thickBot="1" x14ac:dyDescent="0.35">
      <c r="C43" s="8" t="s">
        <v>103</v>
      </c>
      <c r="D43" s="8" t="s">
        <v>104</v>
      </c>
      <c r="E43" s="8" t="s">
        <v>99</v>
      </c>
    </row>
    <row r="44" spans="2:5" ht="20.149999999999999" customHeight="1" thickBot="1" x14ac:dyDescent="0.35">
      <c r="B44" s="4" t="s">
        <v>33</v>
      </c>
      <c r="C44" s="5">
        <v>179</v>
      </c>
      <c r="D44" s="5">
        <v>220</v>
      </c>
      <c r="E44" s="6">
        <f>IF(C44&gt;0,(D44-C44)/C44,"-")</f>
        <v>0.22905027932960895</v>
      </c>
    </row>
    <row r="45" spans="2:5" ht="20.149999999999999" customHeight="1" thickBot="1" x14ac:dyDescent="0.35">
      <c r="B45" s="4" t="s">
        <v>34</v>
      </c>
      <c r="C45" s="5">
        <v>26</v>
      </c>
      <c r="D45" s="5">
        <v>22</v>
      </c>
      <c r="E45" s="6">
        <f t="shared" ref="E45:E51" si="3">IF(C45&gt;0,(D45-C45)/C45,"-")</f>
        <v>-0.15384615384615385</v>
      </c>
    </row>
    <row r="46" spans="2:5" ht="20.149999999999999" customHeight="1" thickBot="1" x14ac:dyDescent="0.35">
      <c r="B46" s="4" t="s">
        <v>31</v>
      </c>
      <c r="C46" s="5">
        <v>47</v>
      </c>
      <c r="D46" s="5">
        <v>20</v>
      </c>
      <c r="E46" s="6">
        <f t="shared" si="3"/>
        <v>-0.57446808510638303</v>
      </c>
    </row>
    <row r="47" spans="2:5" ht="20.149999999999999" customHeight="1" thickBot="1" x14ac:dyDescent="0.35">
      <c r="B47" s="4" t="s">
        <v>32</v>
      </c>
      <c r="C47" s="5">
        <v>558</v>
      </c>
      <c r="D47" s="5">
        <v>633</v>
      </c>
      <c r="E47" s="6">
        <f t="shared" si="3"/>
        <v>0.13440860215053763</v>
      </c>
    </row>
    <row r="48" spans="2:5" ht="20.149999999999999" customHeight="1" thickBot="1" x14ac:dyDescent="0.35">
      <c r="B48" s="4" t="s">
        <v>35</v>
      </c>
      <c r="C48" s="5">
        <v>372</v>
      </c>
      <c r="D48" s="5">
        <v>385</v>
      </c>
      <c r="E48" s="6">
        <f t="shared" si="3"/>
        <v>3.4946236559139782E-2</v>
      </c>
    </row>
    <row r="49" spans="2:5" ht="20.149999999999999" customHeight="1" thickBot="1" x14ac:dyDescent="0.35">
      <c r="B49" s="4" t="s">
        <v>67</v>
      </c>
      <c r="C49" s="5">
        <v>118</v>
      </c>
      <c r="D49" s="5">
        <v>212</v>
      </c>
      <c r="E49" s="6">
        <f t="shared" si="3"/>
        <v>0.79661016949152541</v>
      </c>
    </row>
    <row r="50" spans="2:5" ht="20.149999999999999" customHeight="1" collapsed="1" thickBot="1" x14ac:dyDescent="0.35">
      <c r="B50" s="4" t="s">
        <v>36</v>
      </c>
      <c r="C50" s="6">
        <f>C44/(C44+C45)</f>
        <v>0.87317073170731707</v>
      </c>
      <c r="D50" s="6">
        <f>D44/(D44+D45)</f>
        <v>0.90909090909090906</v>
      </c>
      <c r="E50" s="6">
        <f t="shared" si="3"/>
        <v>4.1137633316404236E-2</v>
      </c>
    </row>
    <row r="51" spans="2:5" ht="20.149999999999999" customHeight="1" thickBot="1" x14ac:dyDescent="0.35">
      <c r="B51" s="4" t="s">
        <v>37</v>
      </c>
      <c r="C51" s="6">
        <f>C47/(C46+C47)</f>
        <v>0.92231404958677687</v>
      </c>
      <c r="D51" s="6">
        <f t="shared" ref="D51" si="4">D47/(D46+D47)</f>
        <v>0.96937212863705968</v>
      </c>
      <c r="E51" s="6">
        <f t="shared" si="3"/>
        <v>5.102175237530663E-2</v>
      </c>
    </row>
    <row r="57" spans="2:5" ht="42.75" customHeight="1" thickBot="1" x14ac:dyDescent="0.35">
      <c r="C57" s="8" t="s">
        <v>103</v>
      </c>
      <c r="D57" s="8" t="s">
        <v>104</v>
      </c>
      <c r="E57" s="8" t="s">
        <v>99</v>
      </c>
    </row>
    <row r="58" spans="2:5" ht="20.149999999999999" customHeight="1" thickBot="1" x14ac:dyDescent="0.35">
      <c r="B58" s="4" t="s">
        <v>38</v>
      </c>
      <c r="C58" s="5">
        <v>206</v>
      </c>
      <c r="D58" s="5">
        <v>242</v>
      </c>
      <c r="E58" s="6">
        <f>IF(C58&gt;0,(D58-C58)/C58,"-")</f>
        <v>0.17475728155339806</v>
      </c>
    </row>
    <row r="59" spans="2:5" ht="20.149999999999999" customHeight="1" thickBot="1" x14ac:dyDescent="0.35">
      <c r="B59" s="4" t="s">
        <v>41</v>
      </c>
      <c r="C59" s="5">
        <v>115</v>
      </c>
      <c r="D59" s="5">
        <v>113</v>
      </c>
      <c r="E59" s="6">
        <f t="shared" ref="E59:E63" si="5">IF(C59&gt;0,(D59-C59)/C59,"-")</f>
        <v>-1.7391304347826087E-2</v>
      </c>
    </row>
    <row r="60" spans="2:5" ht="20.149999999999999" customHeight="1" thickBot="1" x14ac:dyDescent="0.35">
      <c r="B60" s="4" t="s">
        <v>42</v>
      </c>
      <c r="C60" s="5">
        <v>65</v>
      </c>
      <c r="D60" s="5">
        <v>107</v>
      </c>
      <c r="E60" s="6">
        <f t="shared" si="5"/>
        <v>0.64615384615384619</v>
      </c>
    </row>
    <row r="61" spans="2:5" ht="20.149999999999999" customHeight="1" collapsed="1" thickBot="1" x14ac:dyDescent="0.35">
      <c r="B61" s="4" t="s">
        <v>98</v>
      </c>
      <c r="C61" s="6">
        <f>(C59+C60)/C58</f>
        <v>0.87378640776699024</v>
      </c>
      <c r="D61" s="6">
        <f>(D59+D60)/D58</f>
        <v>0.90909090909090906</v>
      </c>
      <c r="E61" s="6">
        <f t="shared" si="5"/>
        <v>4.0404040404040435E-2</v>
      </c>
    </row>
    <row r="62" spans="2:5" ht="20.149999999999999" customHeight="1" thickBot="1" x14ac:dyDescent="0.35">
      <c r="B62" s="4" t="s">
        <v>39</v>
      </c>
      <c r="C62" s="6">
        <v>0.83941605839416056</v>
      </c>
      <c r="D62" s="6">
        <v>0.8828125</v>
      </c>
      <c r="E62" s="6">
        <f t="shared" si="5"/>
        <v>5.1698369565217422E-2</v>
      </c>
    </row>
    <row r="63" spans="2:5" ht="20.149999999999999" customHeight="1" thickBot="1" x14ac:dyDescent="0.35">
      <c r="B63" s="4" t="s">
        <v>40</v>
      </c>
      <c r="C63" s="6">
        <v>0.94202898550724634</v>
      </c>
      <c r="D63" s="6">
        <v>0.93859649122807021</v>
      </c>
      <c r="E63" s="6">
        <f t="shared" si="5"/>
        <v>-3.643724696356205E-3</v>
      </c>
    </row>
    <row r="64" spans="2:5" ht="14" thickBot="1" x14ac:dyDescent="0.35">
      <c r="E64" s="6"/>
    </row>
    <row r="69" spans="2:5" ht="42.75" customHeight="1" thickBot="1" x14ac:dyDescent="0.35">
      <c r="C69" s="8" t="s">
        <v>103</v>
      </c>
      <c r="D69" s="8" t="s">
        <v>104</v>
      </c>
      <c r="E69" s="8" t="s">
        <v>99</v>
      </c>
    </row>
    <row r="70" spans="2:5" ht="20.149999999999999" customHeight="1" thickBot="1" x14ac:dyDescent="0.35">
      <c r="B70" s="4" t="s">
        <v>44</v>
      </c>
      <c r="C70" s="5">
        <v>2007</v>
      </c>
      <c r="D70" s="5">
        <v>2129</v>
      </c>
      <c r="E70" s="6">
        <f>IF(C70&gt;0,(D70-C70)/C70,"-")</f>
        <v>6.0787244643746886E-2</v>
      </c>
    </row>
    <row r="71" spans="2:5" ht="20.149999999999999" customHeight="1" thickBot="1" x14ac:dyDescent="0.35">
      <c r="B71" s="4" t="s">
        <v>45</v>
      </c>
      <c r="C71" s="5">
        <v>571</v>
      </c>
      <c r="D71" s="5">
        <v>609</v>
      </c>
      <c r="E71" s="6">
        <f t="shared" ref="E71:E77" si="6">IF(C71&gt;0,(D71-C71)/C71,"-")</f>
        <v>6.6549912434325745E-2</v>
      </c>
    </row>
    <row r="72" spans="2:5" ht="20.149999999999999" customHeight="1" thickBot="1" x14ac:dyDescent="0.35">
      <c r="B72" s="4" t="s">
        <v>43</v>
      </c>
      <c r="C72" s="5">
        <v>4</v>
      </c>
      <c r="D72" s="5">
        <v>2</v>
      </c>
      <c r="E72" s="6">
        <f t="shared" si="6"/>
        <v>-0.5</v>
      </c>
    </row>
    <row r="73" spans="2:5" ht="20.149999999999999" customHeight="1" thickBot="1" x14ac:dyDescent="0.35">
      <c r="B73" s="4" t="s">
        <v>46</v>
      </c>
      <c r="C73" s="5">
        <v>963</v>
      </c>
      <c r="D73" s="5">
        <v>1078</v>
      </c>
      <c r="E73" s="6">
        <f t="shared" si="6"/>
        <v>0.11941848390446522</v>
      </c>
    </row>
    <row r="74" spans="2:5" ht="20.149999999999999" customHeight="1" thickBot="1" x14ac:dyDescent="0.35">
      <c r="B74" s="4" t="s">
        <v>47</v>
      </c>
      <c r="C74" s="5">
        <v>427</v>
      </c>
      <c r="D74" s="5">
        <v>393</v>
      </c>
      <c r="E74" s="6">
        <f t="shared" si="6"/>
        <v>-7.9625292740046844E-2</v>
      </c>
    </row>
    <row r="75" spans="2:5" ht="20.149999999999999" customHeight="1" thickBot="1" x14ac:dyDescent="0.35">
      <c r="B75" s="4" t="s">
        <v>48</v>
      </c>
      <c r="C75" s="5">
        <v>41</v>
      </c>
      <c r="D75" s="5">
        <v>47</v>
      </c>
      <c r="E75" s="6">
        <f t="shared" si="6"/>
        <v>0.14634146341463414</v>
      </c>
    </row>
    <row r="76" spans="2:5" ht="20.149999999999999" customHeight="1" thickBot="1" x14ac:dyDescent="0.3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49999999999999" customHeight="1" thickBot="1" x14ac:dyDescent="0.35">
      <c r="B77" s="4" t="s">
        <v>50</v>
      </c>
      <c r="C77" s="5">
        <v>1</v>
      </c>
      <c r="D77" s="5">
        <v>0</v>
      </c>
      <c r="E77" s="6">
        <f t="shared" si="6"/>
        <v>-1</v>
      </c>
    </row>
    <row r="89" spans="2:5" ht="42.75" customHeight="1" thickBot="1" x14ac:dyDescent="0.35">
      <c r="C89" s="8" t="s">
        <v>103</v>
      </c>
      <c r="D89" s="8" t="s">
        <v>104</v>
      </c>
      <c r="E89" s="8" t="s">
        <v>99</v>
      </c>
    </row>
    <row r="90" spans="2:5" ht="27.5" thickBot="1" x14ac:dyDescent="0.35">
      <c r="B90" s="4" t="s">
        <v>51</v>
      </c>
      <c r="C90" s="5">
        <v>177</v>
      </c>
      <c r="D90" s="5">
        <v>173</v>
      </c>
      <c r="E90" s="6">
        <f>IF(C90&gt;0,(D90-C90)/C90,"-")</f>
        <v>-2.2598870056497175E-2</v>
      </c>
    </row>
    <row r="91" spans="2:5" ht="27.5" thickBot="1" x14ac:dyDescent="0.35">
      <c r="B91" s="4" t="s">
        <v>52</v>
      </c>
      <c r="C91" s="5">
        <v>71</v>
      </c>
      <c r="D91" s="5">
        <v>64</v>
      </c>
      <c r="E91" s="6">
        <f t="shared" ref="E91:E93" si="7">IF(C91&gt;0,(D91-C91)/C91,"-")</f>
        <v>-9.8591549295774641E-2</v>
      </c>
    </row>
    <row r="92" spans="2:5" ht="29.25" customHeight="1" thickBot="1" x14ac:dyDescent="0.35">
      <c r="B92" s="4" t="s">
        <v>53</v>
      </c>
      <c r="C92" s="5">
        <v>90</v>
      </c>
      <c r="D92" s="5">
        <v>84</v>
      </c>
      <c r="E92" s="6">
        <f t="shared" si="7"/>
        <v>-6.6666666666666666E-2</v>
      </c>
    </row>
    <row r="93" spans="2:5" ht="29.25" customHeight="1" thickBot="1" x14ac:dyDescent="0.35">
      <c r="B93" s="4" t="s">
        <v>54</v>
      </c>
      <c r="C93" s="6">
        <f>(C90+C91)/(C90+C91+C92)</f>
        <v>0.73372781065088755</v>
      </c>
      <c r="D93" s="6">
        <f>(D90+D91)/(D90+D91+D92)</f>
        <v>0.73831775700934577</v>
      </c>
      <c r="E93" s="6">
        <f t="shared" si="7"/>
        <v>6.2556526982212824E-3</v>
      </c>
    </row>
    <row r="99" spans="2:5" ht="42.75" customHeight="1" thickBot="1" x14ac:dyDescent="0.35">
      <c r="C99" s="8" t="s">
        <v>103</v>
      </c>
      <c r="D99" s="8" t="s">
        <v>104</v>
      </c>
      <c r="E99" s="8" t="s">
        <v>99</v>
      </c>
    </row>
    <row r="100" spans="2:5" ht="20.149999999999999" customHeight="1" thickBot="1" x14ac:dyDescent="0.35">
      <c r="B100" s="4" t="s">
        <v>38</v>
      </c>
      <c r="C100" s="5">
        <v>339</v>
      </c>
      <c r="D100" s="5">
        <v>322</v>
      </c>
      <c r="E100" s="6">
        <f>IF(C100&gt;0,(D100-C100)/C100,"-")</f>
        <v>-5.0147492625368731E-2</v>
      </c>
    </row>
    <row r="101" spans="2:5" ht="20.149999999999999" customHeight="1" thickBot="1" x14ac:dyDescent="0.35">
      <c r="B101" s="4" t="s">
        <v>41</v>
      </c>
      <c r="C101" s="5">
        <v>178</v>
      </c>
      <c r="D101" s="5">
        <v>176</v>
      </c>
      <c r="E101" s="6">
        <f t="shared" ref="E101:E105" si="8">IF(C101&gt;0,(D101-C101)/C101,"-")</f>
        <v>-1.1235955056179775E-2</v>
      </c>
    </row>
    <row r="102" spans="2:5" ht="20.149999999999999" customHeight="1" thickBot="1" x14ac:dyDescent="0.35">
      <c r="B102" s="4" t="s">
        <v>42</v>
      </c>
      <c r="C102" s="5">
        <v>71</v>
      </c>
      <c r="D102" s="5">
        <v>61</v>
      </c>
      <c r="E102" s="6">
        <f t="shared" si="8"/>
        <v>-0.14084507042253522</v>
      </c>
    </row>
    <row r="103" spans="2:5" ht="20.149999999999999" customHeight="1" thickBot="1" x14ac:dyDescent="0.35">
      <c r="B103" s="4" t="s">
        <v>98</v>
      </c>
      <c r="C103" s="6">
        <f>(C101+C102)/C100</f>
        <v>0.73451327433628322</v>
      </c>
      <c r="D103" s="6">
        <f>(D101+D102)/D100</f>
        <v>0.7360248447204969</v>
      </c>
      <c r="E103" s="6">
        <f t="shared" si="8"/>
        <v>2.0579211254957309E-3</v>
      </c>
    </row>
    <row r="104" spans="2:5" ht="20.149999999999999" customHeight="1" thickBot="1" x14ac:dyDescent="0.35">
      <c r="B104" s="4" t="s">
        <v>39</v>
      </c>
      <c r="C104" s="6">
        <v>0.73251028806584362</v>
      </c>
      <c r="D104" s="6">
        <v>0.72727272727272729</v>
      </c>
      <c r="E104" s="6">
        <f t="shared" si="8"/>
        <v>-7.1501532175689154E-3</v>
      </c>
    </row>
    <row r="105" spans="2:5" ht="20.149999999999999" customHeight="1" thickBot="1" x14ac:dyDescent="0.35">
      <c r="B105" s="4" t="s">
        <v>40</v>
      </c>
      <c r="C105" s="6">
        <v>0.73958333333333337</v>
      </c>
      <c r="D105" s="6">
        <v>0.76249999999999996</v>
      </c>
      <c r="E105" s="6">
        <f t="shared" si="8"/>
        <v>3.0985915492957636E-2</v>
      </c>
    </row>
    <row r="111" spans="2:5" ht="42.75" customHeight="1" thickBot="1" x14ac:dyDescent="0.35">
      <c r="C111" s="8" t="s">
        <v>103</v>
      </c>
      <c r="D111" s="8" t="s">
        <v>104</v>
      </c>
      <c r="E111" s="8" t="s">
        <v>99</v>
      </c>
    </row>
    <row r="112" spans="2:5" ht="14" thickBot="1" x14ac:dyDescent="0.35">
      <c r="B112" s="4" t="s">
        <v>55</v>
      </c>
      <c r="C112" s="5">
        <v>350</v>
      </c>
      <c r="D112" s="5">
        <v>363</v>
      </c>
      <c r="E112" s="6">
        <f>IF(C112&gt;0,(D112-C112)/C112,"-")</f>
        <v>3.7142857142857144E-2</v>
      </c>
    </row>
    <row r="113" spans="2:14" ht="14" thickBot="1" x14ac:dyDescent="0.35">
      <c r="B113" s="4" t="s">
        <v>56</v>
      </c>
      <c r="C113" s="5">
        <v>246</v>
      </c>
      <c r="D113" s="5">
        <v>250</v>
      </c>
      <c r="E113" s="6">
        <f t="shared" ref="E113:E114" si="9">IF(C113&gt;0,(D113-C113)/C113,"-")</f>
        <v>1.6260162601626018E-2</v>
      </c>
    </row>
    <row r="114" spans="2:14" ht="14" thickBot="1" x14ac:dyDescent="0.35">
      <c r="B114" s="4" t="s">
        <v>57</v>
      </c>
      <c r="C114" s="5">
        <v>104</v>
      </c>
      <c r="D114" s="5">
        <v>113</v>
      </c>
      <c r="E114" s="6">
        <f t="shared" si="9"/>
        <v>8.6538461538461536E-2</v>
      </c>
    </row>
    <row r="116" spans="2:14" x14ac:dyDescent="0.3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3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3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4" thickBot="1" x14ac:dyDescent="0.35">
      <c r="B128" s="4" t="s">
        <v>63</v>
      </c>
      <c r="C128" s="10">
        <v>1</v>
      </c>
      <c r="D128" s="10">
        <v>1</v>
      </c>
      <c r="E128" s="10">
        <v>0</v>
      </c>
      <c r="F128" s="10">
        <v>2</v>
      </c>
      <c r="G128" s="10">
        <v>2</v>
      </c>
      <c r="H128" s="10">
        <v>1</v>
      </c>
      <c r="I128" s="10">
        <v>0</v>
      </c>
      <c r="J128" s="10">
        <v>3</v>
      </c>
      <c r="K128" s="6">
        <f>IF(C128=0,"-",(G128-C128)/C128)</f>
        <v>1</v>
      </c>
      <c r="L128" s="6">
        <f t="shared" ref="L128:N133" si="10">IF(D128=0,"-",(H128-D128)/D128)</f>
        <v>0</v>
      </c>
      <c r="M128" s="6" t="str">
        <f t="shared" si="10"/>
        <v>-</v>
      </c>
      <c r="N128" s="6">
        <f t="shared" si="10"/>
        <v>0.5</v>
      </c>
    </row>
    <row r="129" spans="2:14" ht="14" thickBot="1" x14ac:dyDescent="0.3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4" thickBot="1" x14ac:dyDescent="0.3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4" thickBot="1" x14ac:dyDescent="0.3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4" thickBot="1" x14ac:dyDescent="0.3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4" thickBot="1" x14ac:dyDescent="0.35">
      <c r="B133" s="4" t="s">
        <v>68</v>
      </c>
      <c r="C133" s="10">
        <v>1</v>
      </c>
      <c r="D133" s="10">
        <v>1</v>
      </c>
      <c r="E133" s="10">
        <v>0</v>
      </c>
      <c r="F133" s="10">
        <v>2</v>
      </c>
      <c r="G133" s="10">
        <v>2</v>
      </c>
      <c r="H133" s="10">
        <v>1</v>
      </c>
      <c r="I133" s="10">
        <v>0</v>
      </c>
      <c r="J133" s="10">
        <v>3</v>
      </c>
      <c r="K133" s="6">
        <f t="shared" si="11"/>
        <v>1</v>
      </c>
      <c r="L133" s="6">
        <f t="shared" si="10"/>
        <v>0</v>
      </c>
      <c r="M133" s="6" t="str">
        <f t="shared" si="10"/>
        <v>-</v>
      </c>
      <c r="N133" s="6">
        <f t="shared" si="10"/>
        <v>0.5</v>
      </c>
    </row>
    <row r="134" spans="2:14" ht="14" thickBot="1" x14ac:dyDescent="0.35">
      <c r="B134" s="4" t="s">
        <v>36</v>
      </c>
      <c r="C134" s="6">
        <f>IF(C128=0,"-",C128/(C128+C129))</f>
        <v>1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>
        <f t="shared" si="12"/>
        <v>1</v>
      </c>
      <c r="I134" s="6" t="str">
        <f t="shared" si="12"/>
        <v>-</v>
      </c>
      <c r="J134" s="6">
        <f t="shared" si="12"/>
        <v>1</v>
      </c>
      <c r="K134" s="6">
        <f>IF(OR(C134="-",G134="-"),"-",(G134-C134)/C134)</f>
        <v>0</v>
      </c>
      <c r="L134" s="6">
        <f t="shared" ref="L134:N135" si="13">IF(OR(D134="-",H134="-"),"-",(H134-D134)/D134)</f>
        <v>0</v>
      </c>
      <c r="M134" s="6" t="str">
        <f t="shared" si="13"/>
        <v>-</v>
      </c>
      <c r="N134" s="6">
        <f t="shared" si="13"/>
        <v>0</v>
      </c>
    </row>
    <row r="135" spans="2:14" ht="14" thickBot="1" x14ac:dyDescent="0.3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3">
      <c r="C136" s="13"/>
    </row>
    <row r="137" spans="2:14" x14ac:dyDescent="0.3">
      <c r="C137" s="13"/>
      <c r="M137" s="14"/>
    </row>
    <row r="138" spans="2:14" x14ac:dyDescent="0.3">
      <c r="C138" s="13"/>
    </row>
    <row r="141" spans="2:14" ht="29.25" customHeight="1" thickBot="1" x14ac:dyDescent="0.3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3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4" thickBot="1" x14ac:dyDescent="0.35">
      <c r="B143" s="4" t="s">
        <v>71</v>
      </c>
      <c r="C143" s="10">
        <v>14</v>
      </c>
      <c r="D143" s="10">
        <v>0</v>
      </c>
      <c r="E143" s="10">
        <v>0</v>
      </c>
      <c r="F143" s="10">
        <v>14</v>
      </c>
      <c r="G143" s="10">
        <v>6</v>
      </c>
      <c r="H143" s="10">
        <v>0</v>
      </c>
      <c r="I143" s="10">
        <v>0</v>
      </c>
      <c r="J143" s="10">
        <v>6</v>
      </c>
      <c r="K143" s="6">
        <f>IF(C143=0,"-",(G143-C143)/C143)</f>
        <v>-0.5714285714285714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-0.5714285714285714</v>
      </c>
    </row>
    <row r="144" spans="2:14" ht="14" thickBot="1" x14ac:dyDescent="0.35">
      <c r="B144" s="4" t="s">
        <v>72</v>
      </c>
      <c r="C144" s="10">
        <v>1</v>
      </c>
      <c r="D144" s="10">
        <v>0</v>
      </c>
      <c r="E144" s="10">
        <v>0</v>
      </c>
      <c r="F144" s="10">
        <v>1</v>
      </c>
      <c r="G144" s="10">
        <v>3</v>
      </c>
      <c r="H144" s="10">
        <v>0</v>
      </c>
      <c r="I144" s="10">
        <v>1</v>
      </c>
      <c r="J144" s="10">
        <v>4</v>
      </c>
      <c r="K144" s="6">
        <f t="shared" ref="K144:K147" si="16">IF(C144=0,"-",(G144-C144)/C144)</f>
        <v>2</v>
      </c>
      <c r="L144" s="6" t="str">
        <f t="shared" si="15"/>
        <v>-</v>
      </c>
      <c r="M144" s="6" t="str">
        <f t="shared" si="15"/>
        <v>-</v>
      </c>
      <c r="N144" s="6">
        <f t="shared" si="15"/>
        <v>3</v>
      </c>
    </row>
    <row r="145" spans="2:14" ht="14" thickBot="1" x14ac:dyDescent="0.35">
      <c r="B145" s="4" t="s">
        <v>73</v>
      </c>
      <c r="C145" s="10">
        <v>28</v>
      </c>
      <c r="D145" s="10">
        <v>0</v>
      </c>
      <c r="E145" s="10">
        <v>2</v>
      </c>
      <c r="F145" s="10">
        <v>30</v>
      </c>
      <c r="G145" s="10">
        <v>38</v>
      </c>
      <c r="H145" s="10">
        <v>0</v>
      </c>
      <c r="I145" s="10">
        <v>2</v>
      </c>
      <c r="J145" s="10">
        <v>40</v>
      </c>
      <c r="K145" s="6">
        <f t="shared" si="16"/>
        <v>0.35714285714285715</v>
      </c>
      <c r="L145" s="6" t="str">
        <f t="shared" si="15"/>
        <v>-</v>
      </c>
      <c r="M145" s="6">
        <f t="shared" si="15"/>
        <v>0</v>
      </c>
      <c r="N145" s="6">
        <f t="shared" si="15"/>
        <v>0.33333333333333331</v>
      </c>
    </row>
    <row r="146" spans="2:14" ht="14" thickBot="1" x14ac:dyDescent="0.35">
      <c r="B146" s="4" t="s">
        <v>74</v>
      </c>
      <c r="C146" s="10">
        <v>7</v>
      </c>
      <c r="D146" s="10">
        <v>0</v>
      </c>
      <c r="E146" s="10">
        <v>2</v>
      </c>
      <c r="F146" s="10">
        <v>9</v>
      </c>
      <c r="G146" s="10">
        <v>5</v>
      </c>
      <c r="H146" s="10">
        <v>0</v>
      </c>
      <c r="I146" s="10">
        <v>1</v>
      </c>
      <c r="J146" s="10">
        <v>6</v>
      </c>
      <c r="K146" s="6">
        <f t="shared" si="16"/>
        <v>-0.2857142857142857</v>
      </c>
      <c r="L146" s="6" t="str">
        <f t="shared" si="15"/>
        <v>-</v>
      </c>
      <c r="M146" s="6">
        <f t="shared" si="15"/>
        <v>-0.5</v>
      </c>
      <c r="N146" s="6">
        <f t="shared" si="15"/>
        <v>-0.33333333333333331</v>
      </c>
    </row>
    <row r="147" spans="2:14" ht="14" thickBot="1" x14ac:dyDescent="0.3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4" thickBot="1" x14ac:dyDescent="0.35">
      <c r="B148" s="7" t="s">
        <v>68</v>
      </c>
      <c r="C148" s="10">
        <v>50</v>
      </c>
      <c r="D148" s="10">
        <v>0</v>
      </c>
      <c r="E148" s="10">
        <v>4</v>
      </c>
      <c r="F148" s="10">
        <v>54</v>
      </c>
      <c r="G148" s="10">
        <v>52</v>
      </c>
      <c r="H148" s="10">
        <v>0</v>
      </c>
      <c r="I148" s="10">
        <v>4</v>
      </c>
      <c r="J148" s="10">
        <v>56</v>
      </c>
      <c r="K148" s="6">
        <f t="shared" ref="K148" si="17">IF(C148=0,"-",(G148-C148)/C148)</f>
        <v>0.04</v>
      </c>
      <c r="L148" s="6" t="str">
        <f t="shared" ref="L148" si="18">IF(D148=0,"-",(H148-D148)/D148)</f>
        <v>-</v>
      </c>
      <c r="M148" s="6">
        <f t="shared" ref="M148" si="19">IF(E148=0,"-",(I148-E148)/E148)</f>
        <v>0</v>
      </c>
      <c r="N148" s="6">
        <f t="shared" ref="N148" si="20">IF(F148=0,"-",(J148-F148)/F148)</f>
        <v>3.7037037037037035E-2</v>
      </c>
    </row>
    <row r="149" spans="2:14" ht="27.5" thickBot="1" x14ac:dyDescent="0.35">
      <c r="B149" s="7" t="s">
        <v>76</v>
      </c>
      <c r="C149" s="6">
        <f t="shared" ref="C149:J150" si="21">IF(C143=0,"-",(C143/(C143+C145)))</f>
        <v>0.33333333333333331</v>
      </c>
      <c r="D149" s="6" t="str">
        <f t="shared" si="21"/>
        <v>-</v>
      </c>
      <c r="E149" s="6" t="str">
        <f t="shared" si="21"/>
        <v>-</v>
      </c>
      <c r="F149" s="6">
        <f t="shared" si="21"/>
        <v>0.31818181818181818</v>
      </c>
      <c r="G149" s="6">
        <f t="shared" si="21"/>
        <v>0.13636363636363635</v>
      </c>
      <c r="H149" s="6" t="str">
        <f t="shared" si="21"/>
        <v>-</v>
      </c>
      <c r="I149" s="6" t="str">
        <f t="shared" si="21"/>
        <v>-</v>
      </c>
      <c r="J149" s="6">
        <f t="shared" si="21"/>
        <v>0.13043478260869565</v>
      </c>
      <c r="K149" s="6">
        <f>IF(OR(C149="-",G149="-"),"-",(G149-C149)/C149)</f>
        <v>-0.59090909090909094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-0.59006211180124224</v>
      </c>
    </row>
    <row r="150" spans="2:14" ht="27.5" thickBot="1" x14ac:dyDescent="0.35">
      <c r="B150" s="7" t="s">
        <v>77</v>
      </c>
      <c r="C150" s="6">
        <f t="shared" si="21"/>
        <v>0.125</v>
      </c>
      <c r="D150" s="6" t="str">
        <f t="shared" si="21"/>
        <v>-</v>
      </c>
      <c r="E150" s="6" t="str">
        <f t="shared" si="21"/>
        <v>-</v>
      </c>
      <c r="F150" s="6">
        <f t="shared" si="21"/>
        <v>0.1</v>
      </c>
      <c r="G150" s="6">
        <f t="shared" si="21"/>
        <v>0.375</v>
      </c>
      <c r="H150" s="6" t="str">
        <f t="shared" si="21"/>
        <v>-</v>
      </c>
      <c r="I150" s="6">
        <f t="shared" si="21"/>
        <v>0.5</v>
      </c>
      <c r="J150" s="6">
        <f t="shared" si="21"/>
        <v>0.4</v>
      </c>
      <c r="K150" s="6">
        <f>IF(OR(C150="-",G150="-"),"-",(G150-C150)/C150)</f>
        <v>2</v>
      </c>
      <c r="L150" s="6" t="str">
        <f t="shared" si="22"/>
        <v>-</v>
      </c>
      <c r="M150" s="6" t="str">
        <f t="shared" si="22"/>
        <v>-</v>
      </c>
      <c r="N150" s="6">
        <f t="shared" si="22"/>
        <v>3.0000000000000004</v>
      </c>
    </row>
    <row r="151" spans="2:14" x14ac:dyDescent="0.3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x14ac:dyDescent="0.3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x14ac:dyDescent="0.3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35">
      <c r="B156" s="7"/>
      <c r="C156" s="8" t="s">
        <v>103</v>
      </c>
      <c r="D156" s="8" t="s">
        <v>104</v>
      </c>
      <c r="E156" s="8" t="s">
        <v>99</v>
      </c>
    </row>
    <row r="157" spans="2:14" ht="14" thickBot="1" x14ac:dyDescent="0.35">
      <c r="B157" s="4" t="s">
        <v>94</v>
      </c>
      <c r="C157" s="19">
        <v>34</v>
      </c>
      <c r="D157" s="19">
        <v>43</v>
      </c>
      <c r="E157" s="18">
        <f>IF(C157=0,"-",(D157-C157)/C157)</f>
        <v>0.26470588235294118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4" thickBot="1" x14ac:dyDescent="0.35">
      <c r="B158" s="4" t="s">
        <v>95</v>
      </c>
      <c r="C158" s="19">
        <v>15</v>
      </c>
      <c r="D158" s="19">
        <v>9</v>
      </c>
      <c r="E158" s="18">
        <f t="shared" ref="E158:E159" si="23">IF(C158=0,"-",(D158-C158)/C158)</f>
        <v>-0.4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4" thickBot="1" x14ac:dyDescent="0.3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4" thickBot="1" x14ac:dyDescent="0.35">
      <c r="B160" s="4" t="s">
        <v>97</v>
      </c>
      <c r="C160" s="18">
        <f>IF(C157=0,"-",C157/(C157+C158+C159))</f>
        <v>0.69387755102040816</v>
      </c>
      <c r="D160" s="18">
        <f>IF(D157=0,"-",D157/(D157+D158+D159))</f>
        <v>0.82692307692307687</v>
      </c>
      <c r="E160" s="18">
        <f>IF(OR(C160="-",D160="-"),"-",(D160-C160)/C160)</f>
        <v>0.19174208144796373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x14ac:dyDescent="0.3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x14ac:dyDescent="0.3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x14ac:dyDescent="0.3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35">
      <c r="C165" s="8" t="s">
        <v>103</v>
      </c>
      <c r="D165" s="8" t="s">
        <v>104</v>
      </c>
      <c r="E165" s="8" t="s">
        <v>99</v>
      </c>
    </row>
    <row r="166" spans="2:14" ht="20.149999999999999" customHeight="1" thickBot="1" x14ac:dyDescent="0.35">
      <c r="B166" s="4" t="s">
        <v>38</v>
      </c>
      <c r="C166" s="5">
        <v>2</v>
      </c>
      <c r="D166" s="5">
        <v>3</v>
      </c>
      <c r="E166" s="6">
        <f>IF(C166=0,"-",(D166-C166)/C166)</f>
        <v>0.5</v>
      </c>
    </row>
    <row r="167" spans="2:14" ht="20.149999999999999" customHeight="1" thickBot="1" x14ac:dyDescent="0.35">
      <c r="B167" s="4" t="s">
        <v>41</v>
      </c>
      <c r="C167" s="5">
        <v>2</v>
      </c>
      <c r="D167" s="5">
        <v>2</v>
      </c>
      <c r="E167" s="6">
        <f t="shared" ref="E167:E168" si="24">IF(C167=0,"-",(D167-C167)/C167)</f>
        <v>0</v>
      </c>
    </row>
    <row r="168" spans="2:14" ht="20.149999999999999" customHeight="1" thickBot="1" x14ac:dyDescent="0.35">
      <c r="B168" s="4" t="s">
        <v>42</v>
      </c>
      <c r="C168" s="5">
        <v>0</v>
      </c>
      <c r="D168" s="5">
        <v>1</v>
      </c>
      <c r="E168" s="6" t="str">
        <f t="shared" si="24"/>
        <v>-</v>
      </c>
    </row>
    <row r="169" spans="2:14" ht="20.149999999999999" customHeight="1" thickBot="1" x14ac:dyDescent="0.3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49999999999999" customHeight="1" thickBot="1" x14ac:dyDescent="0.3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49999999999999" customHeight="1" thickBot="1" x14ac:dyDescent="0.35">
      <c r="B171" s="4" t="s">
        <v>40</v>
      </c>
      <c r="C171" s="6" t="s">
        <v>105</v>
      </c>
      <c r="D171" s="6">
        <v>1</v>
      </c>
      <c r="E171" s="6" t="str">
        <f t="shared" si="25"/>
        <v>-</v>
      </c>
    </row>
    <row r="172" spans="2:14" ht="20.149999999999999" customHeight="1" x14ac:dyDescent="0.3">
      <c r="B172" s="7"/>
      <c r="C172" s="18"/>
      <c r="D172" s="18"/>
      <c r="E172" s="18"/>
    </row>
    <row r="177" spans="2:8" ht="42.75" customHeight="1" thickBot="1" x14ac:dyDescent="0.35">
      <c r="C177" s="8" t="s">
        <v>103</v>
      </c>
      <c r="D177" s="8" t="s">
        <v>104</v>
      </c>
      <c r="E177" s="8" t="s">
        <v>99</v>
      </c>
    </row>
    <row r="178" spans="2:8" ht="14" thickBot="1" x14ac:dyDescent="0.35">
      <c r="B178" s="15" t="s">
        <v>81</v>
      </c>
      <c r="C178" s="5">
        <v>4</v>
      </c>
      <c r="D178" s="5">
        <v>8</v>
      </c>
      <c r="E178" s="6">
        <f>IF(C178=0,"-",(D178-C178)/C178)</f>
        <v>1</v>
      </c>
      <c r="H178" s="13"/>
    </row>
    <row r="179" spans="2:8" ht="14" thickBot="1" x14ac:dyDescent="0.35">
      <c r="B179" s="4" t="s">
        <v>43</v>
      </c>
      <c r="C179" s="5">
        <v>1</v>
      </c>
      <c r="D179" s="5">
        <v>6</v>
      </c>
      <c r="E179" s="6">
        <f t="shared" ref="E179:E185" si="26">IF(C179=0,"-",(D179-C179)/C179)</f>
        <v>5</v>
      </c>
      <c r="H179" s="13"/>
    </row>
    <row r="180" spans="2:8" ht="14" thickBot="1" x14ac:dyDescent="0.35">
      <c r="B180" s="4" t="s">
        <v>47</v>
      </c>
      <c r="C180" s="5">
        <v>1</v>
      </c>
      <c r="D180" s="5">
        <v>1</v>
      </c>
      <c r="E180" s="6">
        <f t="shared" si="26"/>
        <v>0</v>
      </c>
      <c r="H180" s="13"/>
    </row>
    <row r="181" spans="2:8" ht="14" thickBot="1" x14ac:dyDescent="0.35">
      <c r="B181" s="4" t="s">
        <v>78</v>
      </c>
      <c r="C181" s="5">
        <v>2</v>
      </c>
      <c r="D181" s="5">
        <v>1</v>
      </c>
      <c r="E181" s="6">
        <f t="shared" si="26"/>
        <v>-0.5</v>
      </c>
      <c r="H181" s="13"/>
    </row>
    <row r="182" spans="2:8" ht="14" thickBot="1" x14ac:dyDescent="0.35">
      <c r="B182" s="15" t="s">
        <v>79</v>
      </c>
      <c r="C182" s="5">
        <v>44</v>
      </c>
      <c r="D182" s="5">
        <v>75</v>
      </c>
      <c r="E182" s="6">
        <f t="shared" si="26"/>
        <v>0.70454545454545459</v>
      </c>
      <c r="H182" s="13"/>
    </row>
    <row r="183" spans="2:8" ht="14" thickBot="1" x14ac:dyDescent="0.35">
      <c r="B183" s="4" t="s">
        <v>47</v>
      </c>
      <c r="C183" s="5">
        <v>42</v>
      </c>
      <c r="D183" s="5">
        <v>73</v>
      </c>
      <c r="E183" s="6">
        <f t="shared" si="26"/>
        <v>0.73809523809523814</v>
      </c>
      <c r="H183" s="13"/>
    </row>
    <row r="184" spans="2:8" ht="14" thickBot="1" x14ac:dyDescent="0.3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4" thickBot="1" x14ac:dyDescent="0.35">
      <c r="B185" s="4" t="s">
        <v>80</v>
      </c>
      <c r="C185" s="5">
        <v>2</v>
      </c>
      <c r="D185" s="5">
        <v>2</v>
      </c>
      <c r="E185" s="6">
        <f t="shared" si="26"/>
        <v>0</v>
      </c>
      <c r="H185" s="13"/>
    </row>
    <row r="196" spans="2:5" ht="42.75" customHeight="1" thickBot="1" x14ac:dyDescent="0.35">
      <c r="C196" s="8" t="s">
        <v>103</v>
      </c>
      <c r="D196" s="8" t="s">
        <v>104</v>
      </c>
      <c r="E196" s="8" t="s">
        <v>99</v>
      </c>
    </row>
    <row r="197" spans="2:5" ht="14" thickBot="1" x14ac:dyDescent="0.35">
      <c r="B197" s="4" t="s">
        <v>82</v>
      </c>
      <c r="C197" s="5">
        <v>2</v>
      </c>
      <c r="D197" s="5">
        <v>6</v>
      </c>
      <c r="E197" s="6">
        <f t="shared" ref="E197:E200" si="27">IF(C197=0,"-",(D197-C197)/C197)</f>
        <v>2</v>
      </c>
    </row>
    <row r="198" spans="2:5" ht="14" thickBot="1" x14ac:dyDescent="0.35">
      <c r="B198" s="4" t="s">
        <v>83</v>
      </c>
      <c r="C198" s="5">
        <v>0</v>
      </c>
      <c r="D198" s="5">
        <v>1</v>
      </c>
      <c r="E198" s="6" t="str">
        <f t="shared" si="27"/>
        <v>-</v>
      </c>
    </row>
    <row r="199" spans="2:5" ht="14" thickBot="1" x14ac:dyDescent="0.35">
      <c r="B199" s="4" t="s">
        <v>84</v>
      </c>
      <c r="C199" s="5">
        <v>2</v>
      </c>
      <c r="D199" s="5">
        <v>7</v>
      </c>
      <c r="E199" s="6">
        <f t="shared" si="27"/>
        <v>2.5</v>
      </c>
    </row>
    <row r="200" spans="2:5" ht="14" thickBot="1" x14ac:dyDescent="0.35">
      <c r="B200" s="4" t="s">
        <v>85</v>
      </c>
      <c r="C200" s="5">
        <v>0</v>
      </c>
      <c r="D200" s="5">
        <v>4</v>
      </c>
      <c r="E200" s="6" t="str">
        <f t="shared" si="27"/>
        <v>-</v>
      </c>
    </row>
    <row r="201" spans="2:5" x14ac:dyDescent="0.3">
      <c r="B201" s="7"/>
      <c r="C201" s="19"/>
      <c r="D201" s="19"/>
      <c r="E201" s="18"/>
    </row>
    <row r="206" spans="2:5" ht="42.75" customHeight="1" thickBot="1" x14ac:dyDescent="0.35">
      <c r="C206" s="8" t="s">
        <v>103</v>
      </c>
      <c r="D206" s="8" t="s">
        <v>104</v>
      </c>
      <c r="E206" s="8" t="s">
        <v>99</v>
      </c>
    </row>
    <row r="207" spans="2:5" ht="20.149999999999999" customHeight="1" thickBot="1" x14ac:dyDescent="0.3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49999999999999" customHeight="1" thickBot="1" x14ac:dyDescent="0.35">
      <c r="B208" s="17" t="s">
        <v>89</v>
      </c>
      <c r="C208" s="5">
        <v>2</v>
      </c>
      <c r="D208" s="5">
        <v>6</v>
      </c>
      <c r="E208" s="6">
        <f t="shared" si="28"/>
        <v>2</v>
      </c>
    </row>
    <row r="209" spans="2:5" ht="20.149999999999999" customHeight="1" thickBot="1" x14ac:dyDescent="0.35">
      <c r="B209" s="17" t="s">
        <v>86</v>
      </c>
      <c r="C209" s="5">
        <v>2</v>
      </c>
      <c r="D209" s="5">
        <v>3</v>
      </c>
      <c r="E209" s="6">
        <f t="shared" si="28"/>
        <v>0.5</v>
      </c>
    </row>
    <row r="210" spans="2:5" ht="20.149999999999999" customHeight="1" thickBot="1" x14ac:dyDescent="0.35">
      <c r="B210" s="17" t="s">
        <v>87</v>
      </c>
      <c r="C210" s="5">
        <v>0</v>
      </c>
      <c r="D210" s="5">
        <v>3</v>
      </c>
      <c r="E210" s="6" t="str">
        <f t="shared" si="28"/>
        <v>-</v>
      </c>
    </row>
    <row r="211" spans="2:5" ht="20.149999999999999" customHeight="1" thickBot="1" x14ac:dyDescent="0.35">
      <c r="B211" s="17" t="s">
        <v>90</v>
      </c>
      <c r="C211" s="5"/>
      <c r="D211" s="5"/>
      <c r="E211" s="6"/>
    </row>
    <row r="212" spans="2:5" ht="20.149999999999999" customHeight="1" thickBot="1" x14ac:dyDescent="0.35">
      <c r="B212" s="17" t="s">
        <v>89</v>
      </c>
      <c r="C212" s="5">
        <v>0</v>
      </c>
      <c r="D212" s="5">
        <v>1</v>
      </c>
      <c r="E212" s="6" t="str">
        <f>IF(C212=0,"-",(D212-C212)/C212)</f>
        <v>-</v>
      </c>
    </row>
    <row r="213" spans="2:5" ht="14" thickBot="1" x14ac:dyDescent="0.35">
      <c r="B213" s="17" t="s">
        <v>86</v>
      </c>
      <c r="C213" s="5">
        <v>0</v>
      </c>
      <c r="D213" s="5">
        <v>1</v>
      </c>
      <c r="E213" s="6" t="str">
        <f t="shared" ref="E213:E214" si="29">IF(C213=0,"-",(D213-C213)/C213)</f>
        <v>-</v>
      </c>
    </row>
    <row r="214" spans="2:5" ht="14" thickBot="1" x14ac:dyDescent="0.3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x14ac:dyDescent="0.3">
      <c r="B215" s="21"/>
      <c r="C215" s="19"/>
      <c r="D215" s="19"/>
      <c r="E215" s="18"/>
    </row>
    <row r="220" spans="2:5" ht="42.75" customHeight="1" thickBot="1" x14ac:dyDescent="0.35">
      <c r="C220" s="8" t="s">
        <v>103</v>
      </c>
      <c r="D220" s="8" t="s">
        <v>104</v>
      </c>
      <c r="E220" s="8" t="s">
        <v>99</v>
      </c>
    </row>
    <row r="221" spans="2:5" ht="14" thickBot="1" x14ac:dyDescent="0.35">
      <c r="B221" s="16" t="s">
        <v>91</v>
      </c>
      <c r="C221" s="5">
        <v>4</v>
      </c>
      <c r="D221" s="5">
        <v>7</v>
      </c>
      <c r="E221" s="6">
        <f t="shared" ref="E221:E223" si="30">IF(C221=0,"-",(D221-C221)/C221)</f>
        <v>0.75</v>
      </c>
    </row>
    <row r="222" spans="2:5" ht="14" thickBot="1" x14ac:dyDescent="0.35">
      <c r="B222" s="16" t="s">
        <v>92</v>
      </c>
      <c r="C222" s="5">
        <v>2</v>
      </c>
      <c r="D222" s="5">
        <v>9</v>
      </c>
      <c r="E222" s="6">
        <f t="shared" si="30"/>
        <v>3.5</v>
      </c>
    </row>
    <row r="223" spans="2:5" ht="14" thickBot="1" x14ac:dyDescent="0.35">
      <c r="B223" s="16" t="s">
        <v>93</v>
      </c>
      <c r="C223" s="5">
        <v>11</v>
      </c>
      <c r="D223" s="5">
        <v>23</v>
      </c>
      <c r="E223" s="6">
        <f t="shared" si="30"/>
        <v>1.0909090909090908</v>
      </c>
    </row>
    <row r="224" spans="2:5" ht="14" thickBot="1" x14ac:dyDescent="0.35">
      <c r="C224" s="5"/>
      <c r="D224" s="5"/>
      <c r="E224" s="6"/>
    </row>
    <row r="225" spans="3:5" ht="14" thickBot="1" x14ac:dyDescent="0.35">
      <c r="C225" s="5"/>
      <c r="D225" s="5"/>
      <c r="E225" s="6"/>
    </row>
    <row r="226" spans="3:5" ht="14" thickBot="1" x14ac:dyDescent="0.35">
      <c r="C226" s="5"/>
      <c r="D226" s="5"/>
      <c r="E226" s="6"/>
    </row>
    <row r="227" spans="3:5" ht="14" thickBot="1" x14ac:dyDescent="0.35">
      <c r="C227" s="5"/>
      <c r="D227" s="5"/>
      <c r="E227" s="6"/>
    </row>
    <row r="228" spans="3:5" ht="14" thickBot="1" x14ac:dyDescent="0.3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28"/>
  <sheetViews>
    <sheetView workbookViewId="0"/>
  </sheetViews>
  <sheetFormatPr baseColWidth="10" defaultRowHeight="13.5" x14ac:dyDescent="0.3"/>
  <cols>
    <col min="2" max="2" width="56.84375" bestFit="1" customWidth="1"/>
    <col min="3" max="4" width="12.4609375" customWidth="1"/>
    <col min="5" max="5" width="12.765625" customWidth="1"/>
    <col min="6" max="6" width="8.765625" bestFit="1" customWidth="1"/>
    <col min="7" max="7" width="11.61328125" customWidth="1"/>
    <col min="8" max="8" width="12.15234375" customWidth="1"/>
    <col min="9" max="9" width="12.765625" customWidth="1"/>
    <col min="10" max="10" width="8.765625" bestFit="1" customWidth="1"/>
    <col min="11" max="11" width="11.61328125" bestFit="1" customWidth="1"/>
    <col min="12" max="12" width="12" bestFit="1" customWidth="1"/>
    <col min="13" max="13" width="12.765625" customWidth="1"/>
    <col min="14" max="14" width="9.61328125" bestFit="1" customWidth="1"/>
  </cols>
  <sheetData>
    <row r="1" spans="1:5" ht="14" thickBot="1" x14ac:dyDescent="0.35">
      <c r="A1" s="5"/>
      <c r="B1" s="5"/>
    </row>
    <row r="2" spans="1:5" ht="14" thickBot="1" x14ac:dyDescent="0.35">
      <c r="A2" s="5"/>
      <c r="B2" s="5"/>
    </row>
    <row r="3" spans="1:5" ht="14" thickBot="1" x14ac:dyDescent="0.35">
      <c r="A3" s="5"/>
      <c r="B3" s="5"/>
    </row>
    <row r="11" spans="1:5" ht="27" customHeight="1" x14ac:dyDescent="0.3">
      <c r="B11" s="20" t="str">
        <f>Portada!B9</f>
        <v>4º Trimestre 2025</v>
      </c>
    </row>
    <row r="13" spans="1:5" ht="42.75" customHeight="1" thickBot="1" x14ac:dyDescent="0.35">
      <c r="C13" s="8" t="s">
        <v>103</v>
      </c>
      <c r="D13" s="8" t="s">
        <v>104</v>
      </c>
      <c r="E13" s="8" t="s">
        <v>99</v>
      </c>
    </row>
    <row r="14" spans="1:5" ht="20.149999999999999" customHeight="1" thickBot="1" x14ac:dyDescent="0.35">
      <c r="B14" s="4" t="s">
        <v>22</v>
      </c>
      <c r="C14" s="5">
        <v>1738</v>
      </c>
      <c r="D14" s="5">
        <v>2119</v>
      </c>
      <c r="E14" s="6">
        <f>IF(C14&gt;0,(D14-C14)/C14)</f>
        <v>0.21921749136939012</v>
      </c>
    </row>
    <row r="15" spans="1:5" ht="20.149999999999999" customHeight="1" thickBot="1" x14ac:dyDescent="0.35">
      <c r="B15" s="4" t="s">
        <v>17</v>
      </c>
      <c r="C15" s="5">
        <v>1663</v>
      </c>
      <c r="D15" s="5">
        <v>1771</v>
      </c>
      <c r="E15" s="6">
        <f t="shared" ref="E15:E25" si="0">IF(C15&gt;0,(D15-C15)/C15)</f>
        <v>6.4942874323511729E-2</v>
      </c>
    </row>
    <row r="16" spans="1:5" ht="20.149999999999999" customHeight="1" thickBot="1" x14ac:dyDescent="0.35">
      <c r="B16" s="4" t="s">
        <v>18</v>
      </c>
      <c r="C16" s="5">
        <v>1049</v>
      </c>
      <c r="D16" s="5">
        <v>1107</v>
      </c>
      <c r="E16" s="6">
        <f t="shared" si="0"/>
        <v>5.5290753098188754E-2</v>
      </c>
    </row>
    <row r="17" spans="2:5" ht="20.149999999999999" customHeight="1" thickBot="1" x14ac:dyDescent="0.35">
      <c r="B17" s="4" t="s">
        <v>19</v>
      </c>
      <c r="C17" s="5">
        <v>614</v>
      </c>
      <c r="D17" s="5">
        <v>664</v>
      </c>
      <c r="E17" s="6">
        <f t="shared" si="0"/>
        <v>8.143322475570032E-2</v>
      </c>
    </row>
    <row r="18" spans="2:5" ht="20.149999999999999" customHeight="1" thickBot="1" x14ac:dyDescent="0.35">
      <c r="B18" s="4" t="s">
        <v>100</v>
      </c>
      <c r="C18" s="5">
        <v>8</v>
      </c>
      <c r="D18" s="5">
        <v>1</v>
      </c>
      <c r="E18" s="6">
        <f>IF(C18=0,"-",(D18-C18)/C18)</f>
        <v>-0.875</v>
      </c>
    </row>
    <row r="19" spans="2:5" ht="20.149999999999999" customHeight="1" thickBot="1" x14ac:dyDescent="0.35">
      <c r="B19" s="4" t="s">
        <v>101</v>
      </c>
      <c r="C19" s="5">
        <v>4</v>
      </c>
      <c r="D19" s="5">
        <v>1</v>
      </c>
      <c r="E19" s="6">
        <f>IF(C19=0,"-",(D19-C19)/C19)</f>
        <v>-0.75</v>
      </c>
    </row>
    <row r="20" spans="2:5" ht="20.149999999999999" customHeight="1" thickBot="1" x14ac:dyDescent="0.35">
      <c r="B20" s="4" t="s">
        <v>20</v>
      </c>
      <c r="C20" s="6">
        <f>C17/C15</f>
        <v>0.3692122669873722</v>
      </c>
      <c r="D20" s="6">
        <f>D17/D15</f>
        <v>0.37492941840767929</v>
      </c>
      <c r="E20" s="6">
        <f t="shared" si="0"/>
        <v>1.548472770679268E-2</v>
      </c>
    </row>
    <row r="21" spans="2:5" ht="30" customHeight="1" thickBot="1" x14ac:dyDescent="0.35">
      <c r="B21" s="4" t="s">
        <v>23</v>
      </c>
      <c r="C21" s="5">
        <v>229</v>
      </c>
      <c r="D21" s="5">
        <v>156</v>
      </c>
      <c r="E21" s="6">
        <f t="shared" si="0"/>
        <v>-0.31877729257641924</v>
      </c>
    </row>
    <row r="22" spans="2:5" ht="20.149999999999999" customHeight="1" thickBot="1" x14ac:dyDescent="0.35">
      <c r="B22" s="4" t="s">
        <v>24</v>
      </c>
      <c r="C22" s="5">
        <v>127</v>
      </c>
      <c r="D22" s="5">
        <v>91</v>
      </c>
      <c r="E22" s="6">
        <f t="shared" si="0"/>
        <v>-0.28346456692913385</v>
      </c>
    </row>
    <row r="23" spans="2:5" ht="20.149999999999999" customHeight="1" thickBot="1" x14ac:dyDescent="0.35">
      <c r="B23" s="4" t="s">
        <v>25</v>
      </c>
      <c r="C23" s="5">
        <v>102</v>
      </c>
      <c r="D23" s="5">
        <v>65</v>
      </c>
      <c r="E23" s="6">
        <f t="shared" si="0"/>
        <v>-0.36274509803921567</v>
      </c>
    </row>
    <row r="24" spans="2:5" ht="20.149999999999999" customHeight="1" thickBot="1" x14ac:dyDescent="0.35">
      <c r="B24" s="4" t="s">
        <v>21</v>
      </c>
      <c r="C24" s="6">
        <f>C23/C21</f>
        <v>0.44541484716157204</v>
      </c>
      <c r="D24" s="6">
        <f t="shared" ref="D24" si="1">D23/D21</f>
        <v>0.41666666666666669</v>
      </c>
      <c r="E24" s="6">
        <f t="shared" si="0"/>
        <v>-6.4542483660130642E-2</v>
      </c>
    </row>
    <row r="25" spans="2:5" ht="20.149999999999999" customHeight="1" thickBot="1" x14ac:dyDescent="0.35">
      <c r="B25" s="7" t="s">
        <v>26</v>
      </c>
      <c r="C25" s="6">
        <v>0.15850020491607972</v>
      </c>
      <c r="D25" s="6">
        <v>0.16725250689881174</v>
      </c>
      <c r="E25" s="6">
        <f t="shared" si="0"/>
        <v>5.5219499478666674E-2</v>
      </c>
    </row>
    <row r="33" spans="2:5" ht="42.75" customHeight="1" thickBot="1" x14ac:dyDescent="0.35">
      <c r="C33" s="8" t="s">
        <v>103</v>
      </c>
      <c r="D33" s="8" t="s">
        <v>104</v>
      </c>
      <c r="E33" s="8" t="s">
        <v>99</v>
      </c>
    </row>
    <row r="34" spans="2:5" ht="20.149999999999999" customHeight="1" thickBot="1" x14ac:dyDescent="0.35">
      <c r="B34" s="4" t="s">
        <v>27</v>
      </c>
      <c r="C34" s="5">
        <v>418</v>
      </c>
      <c r="D34" s="5">
        <v>435</v>
      </c>
      <c r="E34" s="6">
        <f>IF(C34&gt;0,(D34-C34)/C34,"-")</f>
        <v>4.0669856459330141E-2</v>
      </c>
    </row>
    <row r="35" spans="2:5" ht="20.149999999999999" customHeight="1" thickBot="1" x14ac:dyDescent="0.35">
      <c r="B35" s="4" t="s">
        <v>29</v>
      </c>
      <c r="C35" s="5">
        <v>0</v>
      </c>
      <c r="D35" s="5">
        <v>1</v>
      </c>
      <c r="E35" s="6" t="str">
        <f t="shared" ref="E35:E37" si="2">IF(C35&gt;0,(D35-C35)/C35,"-")</f>
        <v>-</v>
      </c>
    </row>
    <row r="36" spans="2:5" ht="20.149999999999999" customHeight="1" thickBot="1" x14ac:dyDescent="0.35">
      <c r="B36" s="4" t="s">
        <v>28</v>
      </c>
      <c r="C36" s="5">
        <v>291</v>
      </c>
      <c r="D36" s="5">
        <v>339</v>
      </c>
      <c r="E36" s="6">
        <f t="shared" si="2"/>
        <v>0.16494845360824742</v>
      </c>
    </row>
    <row r="37" spans="2:5" ht="20.149999999999999" customHeight="1" thickBot="1" x14ac:dyDescent="0.35">
      <c r="B37" s="4" t="s">
        <v>30</v>
      </c>
      <c r="C37" s="5">
        <v>127</v>
      </c>
      <c r="D37" s="5">
        <v>95</v>
      </c>
      <c r="E37" s="6">
        <f t="shared" si="2"/>
        <v>-0.25196850393700787</v>
      </c>
    </row>
    <row r="43" spans="2:5" ht="42.75" customHeight="1" thickBot="1" x14ac:dyDescent="0.35">
      <c r="C43" s="8" t="s">
        <v>103</v>
      </c>
      <c r="D43" s="8" t="s">
        <v>104</v>
      </c>
      <c r="E43" s="8" t="s">
        <v>99</v>
      </c>
    </row>
    <row r="44" spans="2:5" ht="20.149999999999999" customHeight="1" thickBot="1" x14ac:dyDescent="0.35">
      <c r="B44" s="4" t="s">
        <v>33</v>
      </c>
      <c r="C44" s="5">
        <v>286</v>
      </c>
      <c r="D44" s="5">
        <v>237</v>
      </c>
      <c r="E44" s="6">
        <f>IF(C44&gt;0,(D44-C44)/C44,"-")</f>
        <v>-0.17132867132867133</v>
      </c>
    </row>
    <row r="45" spans="2:5" ht="20.149999999999999" customHeight="1" thickBot="1" x14ac:dyDescent="0.35">
      <c r="B45" s="4" t="s">
        <v>34</v>
      </c>
      <c r="C45" s="5">
        <v>29</v>
      </c>
      <c r="D45" s="5">
        <v>21</v>
      </c>
      <c r="E45" s="6">
        <f t="shared" ref="E45:E51" si="3">IF(C45&gt;0,(D45-C45)/C45,"-")</f>
        <v>-0.27586206896551724</v>
      </c>
    </row>
    <row r="46" spans="2:5" ht="20.149999999999999" customHeight="1" thickBot="1" x14ac:dyDescent="0.35">
      <c r="B46" s="4" t="s">
        <v>31</v>
      </c>
      <c r="C46" s="5">
        <v>45</v>
      </c>
      <c r="D46" s="5">
        <v>10</v>
      </c>
      <c r="E46" s="6">
        <f t="shared" si="3"/>
        <v>-0.77777777777777779</v>
      </c>
    </row>
    <row r="47" spans="2:5" ht="20.149999999999999" customHeight="1" thickBot="1" x14ac:dyDescent="0.35">
      <c r="B47" s="4" t="s">
        <v>32</v>
      </c>
      <c r="C47" s="5">
        <v>668</v>
      </c>
      <c r="D47" s="5">
        <v>773</v>
      </c>
      <c r="E47" s="6">
        <f t="shared" si="3"/>
        <v>0.15718562874251496</v>
      </c>
    </row>
    <row r="48" spans="2:5" ht="20.149999999999999" customHeight="1" thickBot="1" x14ac:dyDescent="0.35">
      <c r="B48" s="4" t="s">
        <v>35</v>
      </c>
      <c r="C48" s="5">
        <v>370</v>
      </c>
      <c r="D48" s="5">
        <v>300</v>
      </c>
      <c r="E48" s="6">
        <f t="shared" si="3"/>
        <v>-0.1891891891891892</v>
      </c>
    </row>
    <row r="49" spans="2:5" ht="20.149999999999999" customHeight="1" thickBot="1" x14ac:dyDescent="0.35">
      <c r="B49" s="4" t="s">
        <v>67</v>
      </c>
      <c r="C49" s="5">
        <v>144</v>
      </c>
      <c r="D49" s="5">
        <v>274</v>
      </c>
      <c r="E49" s="6">
        <f t="shared" si="3"/>
        <v>0.90277777777777779</v>
      </c>
    </row>
    <row r="50" spans="2:5" ht="20.149999999999999" customHeight="1" collapsed="1" thickBot="1" x14ac:dyDescent="0.35">
      <c r="B50" s="4" t="s">
        <v>36</v>
      </c>
      <c r="C50" s="6">
        <f>C44/(C44+C45)</f>
        <v>0.90793650793650793</v>
      </c>
      <c r="D50" s="6">
        <f>D44/(D44+D45)</f>
        <v>0.91860465116279066</v>
      </c>
      <c r="E50" s="6">
        <f t="shared" si="3"/>
        <v>1.1749878028947766E-2</v>
      </c>
    </row>
    <row r="51" spans="2:5" ht="20.149999999999999" customHeight="1" thickBot="1" x14ac:dyDescent="0.35">
      <c r="B51" s="4" t="s">
        <v>37</v>
      </c>
      <c r="C51" s="6">
        <f>C47/(C46+C47)</f>
        <v>0.93688639551192143</v>
      </c>
      <c r="D51" s="6">
        <f t="shared" ref="D51" si="4">D47/(D46+D47)</f>
        <v>0.98722860791826306</v>
      </c>
      <c r="E51" s="6">
        <f t="shared" si="3"/>
        <v>5.3733529110361646E-2</v>
      </c>
    </row>
    <row r="57" spans="2:5" ht="42.75" customHeight="1" thickBot="1" x14ac:dyDescent="0.35">
      <c r="C57" s="8" t="s">
        <v>103</v>
      </c>
      <c r="D57" s="8" t="s">
        <v>104</v>
      </c>
      <c r="E57" s="8" t="s">
        <v>99</v>
      </c>
    </row>
    <row r="58" spans="2:5" ht="20.149999999999999" customHeight="1" thickBot="1" x14ac:dyDescent="0.35">
      <c r="B58" s="4" t="s">
        <v>38</v>
      </c>
      <c r="C58" s="5">
        <v>315</v>
      </c>
      <c r="D58" s="5">
        <v>260</v>
      </c>
      <c r="E58" s="6">
        <f>IF(C58&gt;0,(D58-C58)/C58,"-")</f>
        <v>-0.17460317460317459</v>
      </c>
    </row>
    <row r="59" spans="2:5" ht="20.149999999999999" customHeight="1" thickBot="1" x14ac:dyDescent="0.35">
      <c r="B59" s="4" t="s">
        <v>41</v>
      </c>
      <c r="C59" s="5">
        <v>186</v>
      </c>
      <c r="D59" s="5">
        <v>156</v>
      </c>
      <c r="E59" s="6">
        <f t="shared" ref="E59:E63" si="5">IF(C59&gt;0,(D59-C59)/C59,"-")</f>
        <v>-0.16129032258064516</v>
      </c>
    </row>
    <row r="60" spans="2:5" ht="20.149999999999999" customHeight="1" thickBot="1" x14ac:dyDescent="0.35">
      <c r="B60" s="4" t="s">
        <v>42</v>
      </c>
      <c r="C60" s="5">
        <v>100</v>
      </c>
      <c r="D60" s="5">
        <v>83</v>
      </c>
      <c r="E60" s="6">
        <f t="shared" si="5"/>
        <v>-0.17</v>
      </c>
    </row>
    <row r="61" spans="2:5" ht="20.149999999999999" customHeight="1" collapsed="1" thickBot="1" x14ac:dyDescent="0.35">
      <c r="B61" s="4" t="s">
        <v>98</v>
      </c>
      <c r="C61" s="6">
        <f>(C59+C60)/C58</f>
        <v>0.90793650793650793</v>
      </c>
      <c r="D61" s="6">
        <f>(D59+D60)/D58</f>
        <v>0.91923076923076918</v>
      </c>
      <c r="E61" s="6">
        <f t="shared" si="5"/>
        <v>1.2439483593329703E-2</v>
      </c>
    </row>
    <row r="62" spans="2:5" ht="20.149999999999999" customHeight="1" thickBot="1" x14ac:dyDescent="0.35">
      <c r="B62" s="4" t="s">
        <v>39</v>
      </c>
      <c r="C62" s="6">
        <v>0.89423076923076927</v>
      </c>
      <c r="D62" s="6">
        <v>0.89142857142857146</v>
      </c>
      <c r="E62" s="6">
        <f t="shared" si="5"/>
        <v>-3.1336405529954051E-3</v>
      </c>
    </row>
    <row r="63" spans="2:5" ht="20.149999999999999" customHeight="1" thickBot="1" x14ac:dyDescent="0.35">
      <c r="B63" s="4" t="s">
        <v>40</v>
      </c>
      <c r="C63" s="6">
        <v>0.93457943925233644</v>
      </c>
      <c r="D63" s="6">
        <v>0.97647058823529409</v>
      </c>
      <c r="E63" s="6">
        <f t="shared" si="5"/>
        <v>4.4823529411764686E-2</v>
      </c>
    </row>
    <row r="64" spans="2:5" ht="14" thickBot="1" x14ac:dyDescent="0.35">
      <c r="E64" s="6"/>
    </row>
    <row r="69" spans="2:5" ht="42.75" customHeight="1" thickBot="1" x14ac:dyDescent="0.35">
      <c r="C69" s="8" t="s">
        <v>103</v>
      </c>
      <c r="D69" s="8" t="s">
        <v>104</v>
      </c>
      <c r="E69" s="8" t="s">
        <v>99</v>
      </c>
    </row>
    <row r="70" spans="2:5" ht="20.149999999999999" customHeight="1" thickBot="1" x14ac:dyDescent="0.35">
      <c r="B70" s="4" t="s">
        <v>44</v>
      </c>
      <c r="C70" s="5">
        <v>1980</v>
      </c>
      <c r="D70" s="5">
        <v>2249</v>
      </c>
      <c r="E70" s="6">
        <f>IF(C70&gt;0,(D70-C70)/C70,"-")</f>
        <v>0.13585858585858585</v>
      </c>
    </row>
    <row r="71" spans="2:5" ht="20.149999999999999" customHeight="1" thickBot="1" x14ac:dyDescent="0.35">
      <c r="B71" s="4" t="s">
        <v>45</v>
      </c>
      <c r="C71" s="5">
        <v>692</v>
      </c>
      <c r="D71" s="5">
        <v>677</v>
      </c>
      <c r="E71" s="6">
        <f t="shared" ref="E71:E77" si="6">IF(C71&gt;0,(D71-C71)/C71,"-")</f>
        <v>-2.1676300578034682E-2</v>
      </c>
    </row>
    <row r="72" spans="2:5" ht="20.149999999999999" customHeight="1" thickBot="1" x14ac:dyDescent="0.35">
      <c r="B72" s="4" t="s">
        <v>43</v>
      </c>
      <c r="C72" s="5">
        <v>3</v>
      </c>
      <c r="D72" s="5">
        <v>11</v>
      </c>
      <c r="E72" s="6">
        <f t="shared" si="6"/>
        <v>2.6666666666666665</v>
      </c>
    </row>
    <row r="73" spans="2:5" ht="20.149999999999999" customHeight="1" thickBot="1" x14ac:dyDescent="0.35">
      <c r="B73" s="4" t="s">
        <v>46</v>
      </c>
      <c r="C73" s="5">
        <v>802</v>
      </c>
      <c r="D73" s="5">
        <v>1076</v>
      </c>
      <c r="E73" s="6">
        <f t="shared" si="6"/>
        <v>0.34164588528678302</v>
      </c>
    </row>
    <row r="74" spans="2:5" ht="20.149999999999999" customHeight="1" thickBot="1" x14ac:dyDescent="0.35">
      <c r="B74" s="4" t="s">
        <v>47</v>
      </c>
      <c r="C74" s="5">
        <v>405</v>
      </c>
      <c r="D74" s="5">
        <v>403</v>
      </c>
      <c r="E74" s="6">
        <f t="shared" si="6"/>
        <v>-4.9382716049382715E-3</v>
      </c>
    </row>
    <row r="75" spans="2:5" ht="20.149999999999999" customHeight="1" thickBot="1" x14ac:dyDescent="0.35">
      <c r="B75" s="4" t="s">
        <v>48</v>
      </c>
      <c r="C75" s="5">
        <v>75</v>
      </c>
      <c r="D75" s="5">
        <v>82</v>
      </c>
      <c r="E75" s="6">
        <f t="shared" si="6"/>
        <v>9.3333333333333338E-2</v>
      </c>
    </row>
    <row r="76" spans="2:5" ht="20.149999999999999" customHeight="1" thickBot="1" x14ac:dyDescent="0.3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49999999999999" customHeight="1" thickBot="1" x14ac:dyDescent="0.35">
      <c r="B77" s="4" t="s">
        <v>50</v>
      </c>
      <c r="C77" s="5">
        <v>3</v>
      </c>
      <c r="D77" s="5">
        <v>0</v>
      </c>
      <c r="E77" s="6">
        <f t="shared" si="6"/>
        <v>-1</v>
      </c>
    </row>
    <row r="89" spans="2:5" ht="42.75" customHeight="1" thickBot="1" x14ac:dyDescent="0.35">
      <c r="C89" s="8" t="s">
        <v>103</v>
      </c>
      <c r="D89" s="8" t="s">
        <v>104</v>
      </c>
      <c r="E89" s="8" t="s">
        <v>99</v>
      </c>
    </row>
    <row r="90" spans="2:5" ht="27.5" thickBot="1" x14ac:dyDescent="0.35">
      <c r="B90" s="4" t="s">
        <v>51</v>
      </c>
      <c r="C90" s="5">
        <v>138</v>
      </c>
      <c r="D90" s="5">
        <v>146</v>
      </c>
      <c r="E90" s="6">
        <f>IF(C90&gt;0,(D90-C90)/C90,"-")</f>
        <v>5.7971014492753624E-2</v>
      </c>
    </row>
    <row r="91" spans="2:5" ht="27.5" thickBot="1" x14ac:dyDescent="0.35">
      <c r="B91" s="4" t="s">
        <v>52</v>
      </c>
      <c r="C91" s="5">
        <v>107</v>
      </c>
      <c r="D91" s="5">
        <v>89</v>
      </c>
      <c r="E91" s="6">
        <f t="shared" ref="E91:E93" si="7">IF(C91&gt;0,(D91-C91)/C91,"-")</f>
        <v>-0.16822429906542055</v>
      </c>
    </row>
    <row r="92" spans="2:5" ht="29.25" customHeight="1" thickBot="1" x14ac:dyDescent="0.35">
      <c r="B92" s="4" t="s">
        <v>53</v>
      </c>
      <c r="C92" s="5">
        <v>120</v>
      </c>
      <c r="D92" s="5">
        <v>112</v>
      </c>
      <c r="E92" s="6">
        <f t="shared" si="7"/>
        <v>-6.6666666666666666E-2</v>
      </c>
    </row>
    <row r="93" spans="2:5" ht="29.25" customHeight="1" thickBot="1" x14ac:dyDescent="0.35">
      <c r="B93" s="4" t="s">
        <v>54</v>
      </c>
      <c r="C93" s="6">
        <f>(C90+C91)/(C90+C91+C92)</f>
        <v>0.67123287671232879</v>
      </c>
      <c r="D93" s="6">
        <f>(D90+D91)/(D90+D91+D92)</f>
        <v>0.67723342939481268</v>
      </c>
      <c r="E93" s="6">
        <f t="shared" si="7"/>
        <v>8.9395988943127419E-3</v>
      </c>
    </row>
    <row r="99" spans="2:5" ht="42.75" customHeight="1" thickBot="1" x14ac:dyDescent="0.35">
      <c r="C99" s="8" t="s">
        <v>103</v>
      </c>
      <c r="D99" s="8" t="s">
        <v>104</v>
      </c>
      <c r="E99" s="8" t="s">
        <v>99</v>
      </c>
    </row>
    <row r="100" spans="2:5" ht="20.149999999999999" customHeight="1" thickBot="1" x14ac:dyDescent="0.35">
      <c r="B100" s="4" t="s">
        <v>38</v>
      </c>
      <c r="C100" s="5">
        <v>367</v>
      </c>
      <c r="D100" s="5">
        <v>347</v>
      </c>
      <c r="E100" s="6">
        <f>IF(C100&gt;0,(D100-C100)/C100,"-")</f>
        <v>-5.4495912806539509E-2</v>
      </c>
    </row>
    <row r="101" spans="2:5" ht="20.149999999999999" customHeight="1" thickBot="1" x14ac:dyDescent="0.35">
      <c r="B101" s="4" t="s">
        <v>41</v>
      </c>
      <c r="C101" s="5">
        <v>188</v>
      </c>
      <c r="D101" s="5">
        <v>171</v>
      </c>
      <c r="E101" s="6">
        <f t="shared" ref="E101:E105" si="8">IF(C101&gt;0,(D101-C101)/C101,"-")</f>
        <v>-9.0425531914893623E-2</v>
      </c>
    </row>
    <row r="102" spans="2:5" ht="20.149999999999999" customHeight="1" thickBot="1" x14ac:dyDescent="0.35">
      <c r="B102" s="4" t="s">
        <v>42</v>
      </c>
      <c r="C102" s="5">
        <v>58</v>
      </c>
      <c r="D102" s="5">
        <v>64</v>
      </c>
      <c r="E102" s="6">
        <f t="shared" si="8"/>
        <v>0.10344827586206896</v>
      </c>
    </row>
    <row r="103" spans="2:5" ht="20.149999999999999" customHeight="1" thickBot="1" x14ac:dyDescent="0.35">
      <c r="B103" s="4" t="s">
        <v>98</v>
      </c>
      <c r="C103" s="6">
        <f>(C101+C102)/C100</f>
        <v>0.67029972752043598</v>
      </c>
      <c r="D103" s="6">
        <f>(D101+D102)/D100</f>
        <v>0.67723342939481268</v>
      </c>
      <c r="E103" s="6">
        <f t="shared" si="8"/>
        <v>1.0344181251610763E-2</v>
      </c>
    </row>
    <row r="104" spans="2:5" ht="20.149999999999999" customHeight="1" thickBot="1" x14ac:dyDescent="0.35">
      <c r="B104" s="4" t="s">
        <v>39</v>
      </c>
      <c r="C104" s="6">
        <v>0.68613138686131392</v>
      </c>
      <c r="D104" s="6">
        <v>0.68951612903225812</v>
      </c>
      <c r="E104" s="6">
        <f t="shared" si="8"/>
        <v>4.9330816746739926E-3</v>
      </c>
    </row>
    <row r="105" spans="2:5" ht="20.149999999999999" customHeight="1" thickBot="1" x14ac:dyDescent="0.35">
      <c r="B105" s="4" t="s">
        <v>40</v>
      </c>
      <c r="C105" s="6">
        <v>0.62365591397849462</v>
      </c>
      <c r="D105" s="6">
        <v>0.64646464646464652</v>
      </c>
      <c r="E105" s="6">
        <f t="shared" si="8"/>
        <v>3.657262277951942E-2</v>
      </c>
    </row>
    <row r="111" spans="2:5" ht="42.75" customHeight="1" thickBot="1" x14ac:dyDescent="0.35">
      <c r="C111" s="8" t="s">
        <v>103</v>
      </c>
      <c r="D111" s="8" t="s">
        <v>104</v>
      </c>
      <c r="E111" s="8" t="s">
        <v>99</v>
      </c>
    </row>
    <row r="112" spans="2:5" ht="14" thickBot="1" x14ac:dyDescent="0.35">
      <c r="B112" s="4" t="s">
        <v>55</v>
      </c>
      <c r="C112" s="5">
        <v>312</v>
      </c>
      <c r="D112" s="5">
        <v>381</v>
      </c>
      <c r="E112" s="6">
        <f>IF(C112&gt;0,(D112-C112)/C112,"-")</f>
        <v>0.22115384615384615</v>
      </c>
    </row>
    <row r="113" spans="2:14" ht="14" thickBot="1" x14ac:dyDescent="0.35">
      <c r="B113" s="4" t="s">
        <v>56</v>
      </c>
      <c r="C113" s="5">
        <v>150</v>
      </c>
      <c r="D113" s="5">
        <v>218</v>
      </c>
      <c r="E113" s="6">
        <f t="shared" ref="E113:E114" si="9">IF(C113&gt;0,(D113-C113)/C113,"-")</f>
        <v>0.45333333333333331</v>
      </c>
    </row>
    <row r="114" spans="2:14" ht="14" thickBot="1" x14ac:dyDescent="0.35">
      <c r="B114" s="4" t="s">
        <v>57</v>
      </c>
      <c r="C114" s="5">
        <v>162</v>
      </c>
      <c r="D114" s="5">
        <v>163</v>
      </c>
      <c r="E114" s="6">
        <f t="shared" si="9"/>
        <v>6.1728395061728392E-3</v>
      </c>
    </row>
    <row r="116" spans="2:14" x14ac:dyDescent="0.3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3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3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4" thickBot="1" x14ac:dyDescent="0.35">
      <c r="B128" s="4" t="s">
        <v>63</v>
      </c>
      <c r="C128" s="10">
        <v>1</v>
      </c>
      <c r="D128" s="10">
        <v>0</v>
      </c>
      <c r="E128" s="10">
        <v>1</v>
      </c>
      <c r="F128" s="10">
        <v>2</v>
      </c>
      <c r="G128" s="10">
        <v>2</v>
      </c>
      <c r="H128" s="10">
        <v>1</v>
      </c>
      <c r="I128" s="10">
        <v>0</v>
      </c>
      <c r="J128" s="10">
        <v>3</v>
      </c>
      <c r="K128" s="6">
        <f>IF(C128=0,"-",(G128-C128)/C128)</f>
        <v>1</v>
      </c>
      <c r="L128" s="6" t="str">
        <f t="shared" ref="L128:N133" si="10">IF(D128=0,"-",(H128-D128)/D128)</f>
        <v>-</v>
      </c>
      <c r="M128" s="6">
        <f t="shared" si="10"/>
        <v>-1</v>
      </c>
      <c r="N128" s="6">
        <f t="shared" si="10"/>
        <v>0.5</v>
      </c>
    </row>
    <row r="129" spans="2:14" ht="14" thickBot="1" x14ac:dyDescent="0.3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3</v>
      </c>
      <c r="H129" s="10">
        <v>0</v>
      </c>
      <c r="I129" s="10">
        <v>0</v>
      </c>
      <c r="J129" s="10">
        <v>3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4" thickBot="1" x14ac:dyDescent="0.3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4" thickBot="1" x14ac:dyDescent="0.3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4" thickBot="1" x14ac:dyDescent="0.3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4" thickBot="1" x14ac:dyDescent="0.35">
      <c r="B133" s="4" t="s">
        <v>68</v>
      </c>
      <c r="C133" s="10">
        <v>1</v>
      </c>
      <c r="D133" s="10">
        <v>0</v>
      </c>
      <c r="E133" s="10">
        <v>1</v>
      </c>
      <c r="F133" s="10">
        <v>2</v>
      </c>
      <c r="G133" s="10">
        <v>5</v>
      </c>
      <c r="H133" s="10">
        <v>1</v>
      </c>
      <c r="I133" s="10">
        <v>0</v>
      </c>
      <c r="J133" s="10">
        <v>6</v>
      </c>
      <c r="K133" s="6">
        <f t="shared" si="11"/>
        <v>4</v>
      </c>
      <c r="L133" s="6" t="str">
        <f t="shared" si="10"/>
        <v>-</v>
      </c>
      <c r="M133" s="6">
        <f t="shared" si="10"/>
        <v>-1</v>
      </c>
      <c r="N133" s="6">
        <f t="shared" si="10"/>
        <v>2</v>
      </c>
    </row>
    <row r="134" spans="2:14" ht="14" thickBot="1" x14ac:dyDescent="0.3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>
        <f t="shared" ref="E134:J134" si="12">IF(E128=0,"-",E128/(E128+E129))</f>
        <v>1</v>
      </c>
      <c r="F134" s="6">
        <f t="shared" si="12"/>
        <v>1</v>
      </c>
      <c r="G134" s="6">
        <f t="shared" si="12"/>
        <v>0.4</v>
      </c>
      <c r="H134" s="6">
        <f t="shared" si="12"/>
        <v>1</v>
      </c>
      <c r="I134" s="6" t="str">
        <f t="shared" si="12"/>
        <v>-</v>
      </c>
      <c r="J134" s="6">
        <f t="shared" si="12"/>
        <v>0.5</v>
      </c>
      <c r="K134" s="6">
        <f>IF(OR(C134="-",G134="-"),"-",(G134-C134)/C134)</f>
        <v>-0.6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-0.5</v>
      </c>
    </row>
    <row r="135" spans="2:14" ht="14" thickBot="1" x14ac:dyDescent="0.3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3">
      <c r="C136" s="13"/>
    </row>
    <row r="137" spans="2:14" x14ac:dyDescent="0.3">
      <c r="C137" s="13"/>
      <c r="M137" s="14"/>
    </row>
    <row r="138" spans="2:14" x14ac:dyDescent="0.3">
      <c r="C138" s="13"/>
    </row>
    <row r="141" spans="2:14" ht="29.25" customHeight="1" thickBot="1" x14ac:dyDescent="0.3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3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4" thickBot="1" x14ac:dyDescent="0.35">
      <c r="B143" s="4" t="s">
        <v>71</v>
      </c>
      <c r="C143" s="10">
        <v>10</v>
      </c>
      <c r="D143" s="10">
        <v>0</v>
      </c>
      <c r="E143" s="10">
        <v>1</v>
      </c>
      <c r="F143" s="10">
        <v>11</v>
      </c>
      <c r="G143" s="10">
        <v>6</v>
      </c>
      <c r="H143" s="10">
        <v>0</v>
      </c>
      <c r="I143" s="10">
        <v>0</v>
      </c>
      <c r="J143" s="10">
        <v>6</v>
      </c>
      <c r="K143" s="6">
        <f>IF(C143=0,"-",(G143-C143)/C143)</f>
        <v>-0.4</v>
      </c>
      <c r="L143" s="6" t="str">
        <f t="shared" ref="L143:N147" si="15">IF(D143=0,"-",(H143-D143)/D143)</f>
        <v>-</v>
      </c>
      <c r="M143" s="6">
        <f t="shared" si="15"/>
        <v>-1</v>
      </c>
      <c r="N143" s="6">
        <f t="shared" si="15"/>
        <v>-0.45454545454545453</v>
      </c>
    </row>
    <row r="144" spans="2:14" ht="14" thickBot="1" x14ac:dyDescent="0.35">
      <c r="B144" s="4" t="s">
        <v>72</v>
      </c>
      <c r="C144" s="10">
        <v>3</v>
      </c>
      <c r="D144" s="10">
        <v>0</v>
      </c>
      <c r="E144" s="10">
        <v>0</v>
      </c>
      <c r="F144" s="10">
        <v>3</v>
      </c>
      <c r="G144" s="10">
        <v>0</v>
      </c>
      <c r="H144" s="10">
        <v>0</v>
      </c>
      <c r="I144" s="10">
        <v>1</v>
      </c>
      <c r="J144" s="10">
        <v>1</v>
      </c>
      <c r="K144" s="6">
        <f t="shared" ref="K144:K147" si="16">IF(C144=0,"-",(G144-C144)/C144)</f>
        <v>-1</v>
      </c>
      <c r="L144" s="6" t="str">
        <f t="shared" si="15"/>
        <v>-</v>
      </c>
      <c r="M144" s="6" t="str">
        <f t="shared" si="15"/>
        <v>-</v>
      </c>
      <c r="N144" s="6">
        <f t="shared" si="15"/>
        <v>-0.66666666666666663</v>
      </c>
    </row>
    <row r="145" spans="2:14" ht="14" thickBot="1" x14ac:dyDescent="0.35">
      <c r="B145" s="4" t="s">
        <v>73</v>
      </c>
      <c r="C145" s="10">
        <v>48</v>
      </c>
      <c r="D145" s="10">
        <v>0</v>
      </c>
      <c r="E145" s="10">
        <v>8</v>
      </c>
      <c r="F145" s="10">
        <v>56</v>
      </c>
      <c r="G145" s="10">
        <v>21</v>
      </c>
      <c r="H145" s="10">
        <v>0</v>
      </c>
      <c r="I145" s="10">
        <v>5</v>
      </c>
      <c r="J145" s="10">
        <v>26</v>
      </c>
      <c r="K145" s="6">
        <f t="shared" si="16"/>
        <v>-0.5625</v>
      </c>
      <c r="L145" s="6" t="str">
        <f t="shared" si="15"/>
        <v>-</v>
      </c>
      <c r="M145" s="6">
        <f t="shared" si="15"/>
        <v>-0.375</v>
      </c>
      <c r="N145" s="6">
        <f t="shared" si="15"/>
        <v>-0.5357142857142857</v>
      </c>
    </row>
    <row r="146" spans="2:14" ht="14" thickBot="1" x14ac:dyDescent="0.35">
      <c r="B146" s="4" t="s">
        <v>74</v>
      </c>
      <c r="C146" s="10">
        <v>3</v>
      </c>
      <c r="D146" s="10">
        <v>0</v>
      </c>
      <c r="E146" s="10">
        <v>0</v>
      </c>
      <c r="F146" s="10">
        <v>3</v>
      </c>
      <c r="G146" s="10">
        <v>11</v>
      </c>
      <c r="H146" s="10">
        <v>0</v>
      </c>
      <c r="I146" s="10">
        <v>3</v>
      </c>
      <c r="J146" s="10">
        <v>14</v>
      </c>
      <c r="K146" s="6">
        <f t="shared" si="16"/>
        <v>2.6666666666666665</v>
      </c>
      <c r="L146" s="6" t="str">
        <f t="shared" si="15"/>
        <v>-</v>
      </c>
      <c r="M146" s="6" t="str">
        <f t="shared" si="15"/>
        <v>-</v>
      </c>
      <c r="N146" s="6">
        <f t="shared" si="15"/>
        <v>3.6666666666666665</v>
      </c>
    </row>
    <row r="147" spans="2:14" ht="14" thickBot="1" x14ac:dyDescent="0.3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4" thickBot="1" x14ac:dyDescent="0.35">
      <c r="B148" s="7" t="s">
        <v>68</v>
      </c>
      <c r="C148" s="10">
        <v>64</v>
      </c>
      <c r="D148" s="10">
        <v>0</v>
      </c>
      <c r="E148" s="10">
        <v>9</v>
      </c>
      <c r="F148" s="10">
        <v>73</v>
      </c>
      <c r="G148" s="10">
        <v>38</v>
      </c>
      <c r="H148" s="10">
        <v>0</v>
      </c>
      <c r="I148" s="10">
        <v>9</v>
      </c>
      <c r="J148" s="10">
        <v>47</v>
      </c>
      <c r="K148" s="6">
        <f t="shared" ref="K148" si="17">IF(C148=0,"-",(G148-C148)/C148)</f>
        <v>-0.40625</v>
      </c>
      <c r="L148" s="6" t="str">
        <f t="shared" ref="L148" si="18">IF(D148=0,"-",(H148-D148)/D148)</f>
        <v>-</v>
      </c>
      <c r="M148" s="6">
        <f t="shared" ref="M148" si="19">IF(E148=0,"-",(I148-E148)/E148)</f>
        <v>0</v>
      </c>
      <c r="N148" s="6">
        <f t="shared" ref="N148" si="20">IF(F148=0,"-",(J148-F148)/F148)</f>
        <v>-0.35616438356164382</v>
      </c>
    </row>
    <row r="149" spans="2:14" ht="27.5" thickBot="1" x14ac:dyDescent="0.35">
      <c r="B149" s="7" t="s">
        <v>76</v>
      </c>
      <c r="C149" s="6">
        <f t="shared" ref="C149:J150" si="21">IF(C143=0,"-",(C143/(C143+C145)))</f>
        <v>0.17241379310344829</v>
      </c>
      <c r="D149" s="6" t="str">
        <f t="shared" si="21"/>
        <v>-</v>
      </c>
      <c r="E149" s="6">
        <f t="shared" si="21"/>
        <v>0.1111111111111111</v>
      </c>
      <c r="F149" s="6">
        <f t="shared" si="21"/>
        <v>0.16417910447761194</v>
      </c>
      <c r="G149" s="6">
        <f t="shared" si="21"/>
        <v>0.22222222222222221</v>
      </c>
      <c r="H149" s="6" t="str">
        <f t="shared" si="21"/>
        <v>-</v>
      </c>
      <c r="I149" s="6" t="str">
        <f t="shared" si="21"/>
        <v>-</v>
      </c>
      <c r="J149" s="6">
        <f t="shared" si="21"/>
        <v>0.1875</v>
      </c>
      <c r="K149" s="6">
        <f>IF(OR(C149="-",G149="-"),"-",(G149-C149)/C149)</f>
        <v>0.28888888888888875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0.14204545454545453</v>
      </c>
    </row>
    <row r="150" spans="2:14" ht="27.5" thickBot="1" x14ac:dyDescent="0.35">
      <c r="B150" s="7" t="s">
        <v>77</v>
      </c>
      <c r="C150" s="6">
        <f t="shared" si="21"/>
        <v>0.5</v>
      </c>
      <c r="D150" s="6" t="str">
        <f t="shared" si="21"/>
        <v>-</v>
      </c>
      <c r="E150" s="6" t="str">
        <f t="shared" si="21"/>
        <v>-</v>
      </c>
      <c r="F150" s="6">
        <f t="shared" si="21"/>
        <v>0.5</v>
      </c>
      <c r="G150" s="6" t="str">
        <f t="shared" si="21"/>
        <v>-</v>
      </c>
      <c r="H150" s="6" t="str">
        <f t="shared" si="21"/>
        <v>-</v>
      </c>
      <c r="I150" s="6">
        <f t="shared" si="21"/>
        <v>0.25</v>
      </c>
      <c r="J150" s="6">
        <f t="shared" si="21"/>
        <v>6.6666666666666666E-2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>
        <f t="shared" si="22"/>
        <v>-0.8666666666666667</v>
      </c>
    </row>
    <row r="151" spans="2:14" x14ac:dyDescent="0.3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x14ac:dyDescent="0.3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x14ac:dyDescent="0.3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35">
      <c r="B156" s="7"/>
      <c r="C156" s="8" t="s">
        <v>103</v>
      </c>
      <c r="D156" s="8" t="s">
        <v>104</v>
      </c>
      <c r="E156" s="8" t="s">
        <v>99</v>
      </c>
    </row>
    <row r="157" spans="2:14" ht="14" thickBot="1" x14ac:dyDescent="0.35">
      <c r="B157" s="4" t="s">
        <v>94</v>
      </c>
      <c r="C157" s="19">
        <v>51</v>
      </c>
      <c r="D157" s="19">
        <v>29</v>
      </c>
      <c r="E157" s="18">
        <f>IF(C157=0,"-",(D157-C157)/C157)</f>
        <v>-0.43137254901960786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4" thickBot="1" x14ac:dyDescent="0.35">
      <c r="B158" s="4" t="s">
        <v>95</v>
      </c>
      <c r="C158" s="19">
        <v>13</v>
      </c>
      <c r="D158" s="19">
        <v>9</v>
      </c>
      <c r="E158" s="18">
        <f t="shared" ref="E158:E159" si="23">IF(C158=0,"-",(D158-C158)/C158)</f>
        <v>-0.30769230769230771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4" thickBot="1" x14ac:dyDescent="0.3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4" thickBot="1" x14ac:dyDescent="0.35">
      <c r="B160" s="4" t="s">
        <v>97</v>
      </c>
      <c r="C160" s="18">
        <f>IF(C157=0,"-",C157/(C157+C158+C159))</f>
        <v>0.796875</v>
      </c>
      <c r="D160" s="18">
        <f>IF(D157=0,"-",D157/(D157+D158+D159))</f>
        <v>0.76315789473684215</v>
      </c>
      <c r="E160" s="18">
        <f>IF(OR(C160="-",D160="-"),"-",(D160-C160)/C160)</f>
        <v>-4.2311661506707898E-2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x14ac:dyDescent="0.3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x14ac:dyDescent="0.3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x14ac:dyDescent="0.3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35">
      <c r="C165" s="8" t="s">
        <v>103</v>
      </c>
      <c r="D165" s="8" t="s">
        <v>104</v>
      </c>
      <c r="E165" s="8" t="s">
        <v>99</v>
      </c>
    </row>
    <row r="166" spans="2:14" ht="20.149999999999999" customHeight="1" thickBot="1" x14ac:dyDescent="0.35">
      <c r="B166" s="4" t="s">
        <v>38</v>
      </c>
      <c r="C166" s="5">
        <v>2</v>
      </c>
      <c r="D166" s="5">
        <v>6</v>
      </c>
      <c r="E166" s="6">
        <f>IF(C166=0,"-",(D166-C166)/C166)</f>
        <v>2</v>
      </c>
    </row>
    <row r="167" spans="2:14" ht="20.149999999999999" customHeight="1" thickBot="1" x14ac:dyDescent="0.35">
      <c r="B167" s="4" t="s">
        <v>41</v>
      </c>
      <c r="C167" s="5">
        <v>1</v>
      </c>
      <c r="D167" s="5">
        <v>2</v>
      </c>
      <c r="E167" s="6">
        <f t="shared" ref="E167:E168" si="24">IF(C167=0,"-",(D167-C167)/C167)</f>
        <v>1</v>
      </c>
    </row>
    <row r="168" spans="2:14" ht="20.149999999999999" customHeight="1" thickBot="1" x14ac:dyDescent="0.35">
      <c r="B168" s="4" t="s">
        <v>42</v>
      </c>
      <c r="C168" s="5">
        <v>1</v>
      </c>
      <c r="D168" s="5">
        <v>1</v>
      </c>
      <c r="E168" s="6">
        <f t="shared" si="24"/>
        <v>0</v>
      </c>
    </row>
    <row r="169" spans="2:14" ht="20.149999999999999" customHeight="1" thickBot="1" x14ac:dyDescent="0.35">
      <c r="B169" s="4" t="s">
        <v>98</v>
      </c>
      <c r="C169" s="6">
        <f>IF(C166=0,"-",(C167+C168)/C166)</f>
        <v>1</v>
      </c>
      <c r="D169" s="6">
        <f>IF(D166=0,"-",(D167+D168)/D166)</f>
        <v>0.5</v>
      </c>
      <c r="E169" s="6">
        <f t="shared" ref="E169:E171" si="25">IF(OR(C169="-",D169="-"),"-",(D169-C169)/C169)</f>
        <v>-0.5</v>
      </c>
    </row>
    <row r="170" spans="2:14" ht="20.149999999999999" customHeight="1" thickBot="1" x14ac:dyDescent="0.35">
      <c r="B170" s="4" t="s">
        <v>39</v>
      </c>
      <c r="C170" s="6">
        <v>1</v>
      </c>
      <c r="D170" s="6">
        <v>0.5</v>
      </c>
      <c r="E170" s="6">
        <f t="shared" si="25"/>
        <v>-0.5</v>
      </c>
    </row>
    <row r="171" spans="2:14" ht="20.149999999999999" customHeight="1" thickBot="1" x14ac:dyDescent="0.35">
      <c r="B171" s="4" t="s">
        <v>40</v>
      </c>
      <c r="C171" s="6">
        <v>1</v>
      </c>
      <c r="D171" s="6">
        <v>0.5</v>
      </c>
      <c r="E171" s="6">
        <f t="shared" si="25"/>
        <v>-0.5</v>
      </c>
    </row>
    <row r="172" spans="2:14" ht="20.149999999999999" customHeight="1" x14ac:dyDescent="0.3">
      <c r="B172" s="7"/>
      <c r="C172" s="18"/>
      <c r="D172" s="18"/>
      <c r="E172" s="18"/>
    </row>
    <row r="177" spans="2:8" ht="42.75" customHeight="1" thickBot="1" x14ac:dyDescent="0.35">
      <c r="C177" s="8" t="s">
        <v>103</v>
      </c>
      <c r="D177" s="8" t="s">
        <v>104</v>
      </c>
      <c r="E177" s="8" t="s">
        <v>99</v>
      </c>
    </row>
    <row r="178" spans="2:8" ht="14" thickBot="1" x14ac:dyDescent="0.35">
      <c r="B178" s="15" t="s">
        <v>81</v>
      </c>
      <c r="C178" s="5">
        <v>4</v>
      </c>
      <c r="D178" s="5">
        <v>11</v>
      </c>
      <c r="E178" s="6">
        <f>IF(C178=0,"-",(D178-C178)/C178)</f>
        <v>1.75</v>
      </c>
      <c r="H178" s="13"/>
    </row>
    <row r="179" spans="2:8" ht="14" thickBot="1" x14ac:dyDescent="0.35">
      <c r="B179" s="4" t="s">
        <v>43</v>
      </c>
      <c r="C179" s="5">
        <v>3</v>
      </c>
      <c r="D179" s="5">
        <v>9</v>
      </c>
      <c r="E179" s="6">
        <f t="shared" ref="E179:E185" si="26">IF(C179=0,"-",(D179-C179)/C179)</f>
        <v>2</v>
      </c>
      <c r="H179" s="13"/>
    </row>
    <row r="180" spans="2:8" ht="14" thickBot="1" x14ac:dyDescent="0.35">
      <c r="B180" s="4" t="s">
        <v>47</v>
      </c>
      <c r="C180" s="5">
        <v>0</v>
      </c>
      <c r="D180" s="5">
        <v>2</v>
      </c>
      <c r="E180" s="6" t="str">
        <f t="shared" si="26"/>
        <v>-</v>
      </c>
      <c r="H180" s="13"/>
    </row>
    <row r="181" spans="2:8" ht="14" thickBot="1" x14ac:dyDescent="0.35">
      <c r="B181" s="4" t="s">
        <v>78</v>
      </c>
      <c r="C181" s="5">
        <v>1</v>
      </c>
      <c r="D181" s="5">
        <v>0</v>
      </c>
      <c r="E181" s="6">
        <f t="shared" si="26"/>
        <v>-1</v>
      </c>
      <c r="H181" s="13"/>
    </row>
    <row r="182" spans="2:8" ht="14" thickBot="1" x14ac:dyDescent="0.35">
      <c r="B182" s="15" t="s">
        <v>79</v>
      </c>
      <c r="C182" s="5">
        <v>72</v>
      </c>
      <c r="D182" s="5">
        <v>42</v>
      </c>
      <c r="E182" s="6">
        <f t="shared" si="26"/>
        <v>-0.41666666666666669</v>
      </c>
      <c r="H182" s="13"/>
    </row>
    <row r="183" spans="2:8" ht="14" thickBot="1" x14ac:dyDescent="0.35">
      <c r="B183" s="4" t="s">
        <v>47</v>
      </c>
      <c r="C183" s="5">
        <v>61</v>
      </c>
      <c r="D183" s="5">
        <v>36</v>
      </c>
      <c r="E183" s="6">
        <f t="shared" si="26"/>
        <v>-0.4098360655737705</v>
      </c>
      <c r="H183" s="13"/>
    </row>
    <row r="184" spans="2:8" ht="14" thickBot="1" x14ac:dyDescent="0.3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4" thickBot="1" x14ac:dyDescent="0.35">
      <c r="B185" s="4" t="s">
        <v>80</v>
      </c>
      <c r="C185" s="5">
        <v>11</v>
      </c>
      <c r="D185" s="5">
        <v>6</v>
      </c>
      <c r="E185" s="6">
        <f t="shared" si="26"/>
        <v>-0.45454545454545453</v>
      </c>
      <c r="H185" s="13"/>
    </row>
    <row r="196" spans="2:5" ht="42.75" customHeight="1" thickBot="1" x14ac:dyDescent="0.35">
      <c r="C196" s="8" t="s">
        <v>103</v>
      </c>
      <c r="D196" s="8" t="s">
        <v>104</v>
      </c>
      <c r="E196" s="8" t="s">
        <v>99</v>
      </c>
    </row>
    <row r="197" spans="2:5" ht="14" thickBot="1" x14ac:dyDescent="0.35">
      <c r="B197" s="4" t="s">
        <v>82</v>
      </c>
      <c r="C197" s="5">
        <v>2</v>
      </c>
      <c r="D197" s="5">
        <v>1</v>
      </c>
      <c r="E197" s="6">
        <f t="shared" ref="E197:E200" si="27">IF(C197=0,"-",(D197-C197)/C197)</f>
        <v>-0.5</v>
      </c>
    </row>
    <row r="198" spans="2:5" ht="14" thickBot="1" x14ac:dyDescent="0.35">
      <c r="B198" s="4" t="s">
        <v>83</v>
      </c>
      <c r="C198" s="5">
        <v>2</v>
      </c>
      <c r="D198" s="5">
        <v>2</v>
      </c>
      <c r="E198" s="6">
        <f t="shared" si="27"/>
        <v>0</v>
      </c>
    </row>
    <row r="199" spans="2:5" ht="14" thickBot="1" x14ac:dyDescent="0.35">
      <c r="B199" s="4" t="s">
        <v>84</v>
      </c>
      <c r="C199" s="5">
        <v>4</v>
      </c>
      <c r="D199" s="5">
        <v>3</v>
      </c>
      <c r="E199" s="6">
        <f t="shared" si="27"/>
        <v>-0.25</v>
      </c>
    </row>
    <row r="200" spans="2:5" ht="14" thickBot="1" x14ac:dyDescent="0.35">
      <c r="B200" s="4" t="s">
        <v>85</v>
      </c>
      <c r="C200" s="5">
        <v>2</v>
      </c>
      <c r="D200" s="5">
        <v>0</v>
      </c>
      <c r="E200" s="6">
        <f t="shared" si="27"/>
        <v>-1</v>
      </c>
    </row>
    <row r="201" spans="2:5" x14ac:dyDescent="0.3">
      <c r="B201" s="7"/>
      <c r="C201" s="19"/>
      <c r="D201" s="19"/>
      <c r="E201" s="18"/>
    </row>
    <row r="206" spans="2:5" ht="42.75" customHeight="1" thickBot="1" x14ac:dyDescent="0.35">
      <c r="C206" s="8" t="s">
        <v>103</v>
      </c>
      <c r="D206" s="8" t="s">
        <v>104</v>
      </c>
      <c r="E206" s="8" t="s">
        <v>99</v>
      </c>
    </row>
    <row r="207" spans="2:5" ht="20.149999999999999" customHeight="1" thickBot="1" x14ac:dyDescent="0.3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49999999999999" customHeight="1" thickBot="1" x14ac:dyDescent="0.35">
      <c r="B208" s="17" t="s">
        <v>89</v>
      </c>
      <c r="C208" s="5">
        <v>2</v>
      </c>
      <c r="D208" s="5">
        <v>0</v>
      </c>
      <c r="E208" s="6">
        <f t="shared" si="28"/>
        <v>-1</v>
      </c>
    </row>
    <row r="209" spans="2:5" ht="20.149999999999999" customHeight="1" thickBot="1" x14ac:dyDescent="0.35">
      <c r="B209" s="17" t="s">
        <v>86</v>
      </c>
      <c r="C209" s="5">
        <v>0</v>
      </c>
      <c r="D209" s="5">
        <v>0</v>
      </c>
      <c r="E209" s="6" t="str">
        <f t="shared" si="28"/>
        <v>-</v>
      </c>
    </row>
    <row r="210" spans="2:5" ht="20.149999999999999" customHeight="1" thickBot="1" x14ac:dyDescent="0.35">
      <c r="B210" s="17" t="s">
        <v>87</v>
      </c>
      <c r="C210" s="5">
        <v>2</v>
      </c>
      <c r="D210" s="5">
        <v>0</v>
      </c>
      <c r="E210" s="6">
        <f t="shared" si="28"/>
        <v>-1</v>
      </c>
    </row>
    <row r="211" spans="2:5" ht="20.149999999999999" customHeight="1" thickBot="1" x14ac:dyDescent="0.35">
      <c r="B211" s="17" t="s">
        <v>90</v>
      </c>
      <c r="C211" s="5"/>
      <c r="D211" s="5"/>
      <c r="E211" s="6"/>
    </row>
    <row r="212" spans="2:5" ht="20.149999999999999" customHeight="1" thickBot="1" x14ac:dyDescent="0.35">
      <c r="B212" s="17" t="s">
        <v>89</v>
      </c>
      <c r="C212" s="5">
        <v>2</v>
      </c>
      <c r="D212" s="5">
        <v>3</v>
      </c>
      <c r="E212" s="6">
        <f>IF(C212=0,"-",(D212-C212)/C212)</f>
        <v>0.5</v>
      </c>
    </row>
    <row r="213" spans="2:5" ht="14" thickBot="1" x14ac:dyDescent="0.35">
      <c r="B213" s="17" t="s">
        <v>86</v>
      </c>
      <c r="C213" s="5">
        <v>2</v>
      </c>
      <c r="D213" s="5">
        <v>2</v>
      </c>
      <c r="E213" s="6">
        <f t="shared" ref="E213:E214" si="29">IF(C213=0,"-",(D213-C213)/C213)</f>
        <v>0</v>
      </c>
    </row>
    <row r="214" spans="2:5" ht="14" thickBot="1" x14ac:dyDescent="0.35">
      <c r="B214" s="17" t="s">
        <v>87</v>
      </c>
      <c r="C214" s="5">
        <v>0</v>
      </c>
      <c r="D214" s="5">
        <v>1</v>
      </c>
      <c r="E214" s="6" t="str">
        <f t="shared" si="29"/>
        <v>-</v>
      </c>
    </row>
    <row r="215" spans="2:5" x14ac:dyDescent="0.3">
      <c r="B215" s="21"/>
      <c r="C215" s="19"/>
      <c r="D215" s="19"/>
      <c r="E215" s="18"/>
    </row>
    <row r="220" spans="2:5" ht="42.75" customHeight="1" thickBot="1" x14ac:dyDescent="0.35">
      <c r="C220" s="8" t="s">
        <v>103</v>
      </c>
      <c r="D220" s="8" t="s">
        <v>104</v>
      </c>
      <c r="E220" s="8" t="s">
        <v>99</v>
      </c>
    </row>
    <row r="221" spans="2:5" ht="14" thickBot="1" x14ac:dyDescent="0.35">
      <c r="B221" s="16" t="s">
        <v>91</v>
      </c>
      <c r="C221" s="5">
        <v>3</v>
      </c>
      <c r="D221" s="5">
        <v>2</v>
      </c>
      <c r="E221" s="6">
        <f t="shared" ref="E221:E223" si="30">IF(C221=0,"-",(D221-C221)/C221)</f>
        <v>-0.33333333333333331</v>
      </c>
    </row>
    <row r="222" spans="2:5" ht="14" thickBot="1" x14ac:dyDescent="0.35">
      <c r="B222" s="16" t="s">
        <v>92</v>
      </c>
      <c r="C222" s="5">
        <v>4</v>
      </c>
      <c r="D222" s="5">
        <v>4</v>
      </c>
      <c r="E222" s="6">
        <f t="shared" si="30"/>
        <v>0</v>
      </c>
    </row>
    <row r="223" spans="2:5" ht="14" thickBot="1" x14ac:dyDescent="0.35">
      <c r="B223" s="16" t="s">
        <v>93</v>
      </c>
      <c r="C223" s="5">
        <v>5</v>
      </c>
      <c r="D223" s="5">
        <v>8</v>
      </c>
      <c r="E223" s="6">
        <f t="shared" si="30"/>
        <v>0.6</v>
      </c>
    </row>
    <row r="224" spans="2:5" ht="14" thickBot="1" x14ac:dyDescent="0.35">
      <c r="C224" s="5"/>
      <c r="D224" s="5"/>
      <c r="E224" s="6"/>
    </row>
    <row r="225" spans="3:5" ht="14" thickBot="1" x14ac:dyDescent="0.35">
      <c r="C225" s="5"/>
      <c r="D225" s="5"/>
      <c r="E225" s="6"/>
    </row>
    <row r="226" spans="3:5" ht="14" thickBot="1" x14ac:dyDescent="0.35">
      <c r="C226" s="5"/>
      <c r="D226" s="5"/>
      <c r="E226" s="6"/>
    </row>
    <row r="227" spans="3:5" ht="14" thickBot="1" x14ac:dyDescent="0.35">
      <c r="C227" s="5"/>
      <c r="D227" s="5"/>
      <c r="E227" s="6"/>
    </row>
    <row r="228" spans="3:5" ht="14" thickBot="1" x14ac:dyDescent="0.3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Portada</vt:lpstr>
      <vt:lpstr>Andalucía</vt:lpstr>
      <vt:lpstr>Aragón</vt:lpstr>
      <vt:lpstr>Asturias</vt:lpstr>
      <vt:lpstr>Illes Balears</vt:lpstr>
      <vt:lpstr>Canarias</vt:lpstr>
      <vt:lpstr>Cantabria</vt:lpstr>
      <vt:lpstr>Castilla y León</vt:lpstr>
      <vt:lpstr>Castilla La Mancha</vt:lpstr>
      <vt:lpstr>Cataluña</vt:lpstr>
      <vt:lpstr>Com. Valenciana</vt:lpstr>
      <vt:lpstr>Extremadura</vt:lpstr>
      <vt:lpstr>Galicia</vt:lpstr>
      <vt:lpstr>Com. Madrid</vt:lpstr>
      <vt:lpstr>Región de Murcia</vt:lpstr>
      <vt:lpstr>Navarra</vt:lpstr>
      <vt:lpstr>Pais Vasco</vt:lpstr>
      <vt:lpstr>La Rioja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2021-09-21T11:19:34Z</cp:lastPrinted>
  <dcterms:created xsi:type="dcterms:W3CDTF">2018-12-19T10:40:38Z</dcterms:created>
  <dcterms:modified xsi:type="dcterms:W3CDTF">2026-03-20T12:00:55Z</dcterms:modified>
</cp:coreProperties>
</file>